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ME\2023 domes lēmumi\protokols Nr. 18 28.09.2023\"/>
    </mc:Choice>
  </mc:AlternateContent>
  <xr:revisionPtr revIDLastSave="0" documentId="13_ncr:1_{8059F4CF-3B6D-4592-9544-E7C38A237CBE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Pedagogu amati 12.2021." sheetId="8" state="hidden" r:id="rId1"/>
    <sheet name="Pedagogu amati 12.2021. (2)" sheetId="9" state="hidden" r:id="rId2"/>
    <sheet name="Pedagogu amati 01.2023" sheetId="10" state="hidden" r:id="rId3"/>
    <sheet name="Pedagogu amati 09.2023 " sheetId="13" r:id="rId4"/>
    <sheet name="Pedagogu amati 09.2023" sheetId="12" state="hidden" r:id="rId5"/>
  </sheets>
  <definedNames>
    <definedName name="_xlnm.Print_Titles" localSheetId="2">'Pedagogu amati 01.2023'!$3:$3</definedName>
    <definedName name="_xlnm.Print_Titles" localSheetId="4">'Pedagogu amati 09.2023'!$3:$3</definedName>
    <definedName name="_xlnm.Print_Titles" localSheetId="3">'Pedagogu amati 09.2023 '!$3:$3</definedName>
    <definedName name="_xlnm.Print_Titles" localSheetId="0">'Pedagogu amati 12.2021.'!$3:$3</definedName>
    <definedName name="_xlnm.Print_Titles" localSheetId="1">'Pedagogu amati 12.2021.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8" i="13" l="1"/>
  <c r="F167" i="13"/>
  <c r="F166" i="13"/>
  <c r="F165" i="13"/>
  <c r="F164" i="13"/>
  <c r="F168" i="13" s="1"/>
  <c r="F182" i="13" l="1"/>
  <c r="F181" i="13"/>
  <c r="F149" i="13"/>
  <c r="F127" i="13"/>
  <c r="F126" i="13"/>
  <c r="F111" i="13"/>
  <c r="F110" i="13"/>
  <c r="F109" i="13"/>
  <c r="F72" i="13"/>
  <c r="F71" i="13"/>
  <c r="F8" i="13"/>
  <c r="F9" i="13"/>
  <c r="D248" i="13" l="1"/>
  <c r="F247" i="13"/>
  <c r="D238" i="13"/>
  <c r="F236" i="13"/>
  <c r="F237" i="13"/>
  <c r="F227" i="13"/>
  <c r="D228" i="13"/>
  <c r="F214" i="13"/>
  <c r="D215" i="13"/>
  <c r="F207" i="13"/>
  <c r="D208" i="13"/>
  <c r="D198" i="13"/>
  <c r="F197" i="13"/>
  <c r="F190" i="13"/>
  <c r="D186" i="13"/>
  <c r="F185" i="13"/>
  <c r="F160" i="13"/>
  <c r="D161" i="13"/>
  <c r="D153" i="13"/>
  <c r="F152" i="13"/>
  <c r="F140" i="13"/>
  <c r="D141" i="13"/>
  <c r="F130" i="13"/>
  <c r="D131" i="13"/>
  <c r="D122" i="13"/>
  <c r="F121" i="13"/>
  <c r="D114" i="13"/>
  <c r="F113" i="13"/>
  <c r="F100" i="13"/>
  <c r="D101" i="13"/>
  <c r="F90" i="13"/>
  <c r="D91" i="13"/>
  <c r="D84" i="13"/>
  <c r="F82" i="13"/>
  <c r="F83" i="13"/>
  <c r="D75" i="13"/>
  <c r="F74" i="13"/>
  <c r="D62" i="13"/>
  <c r="F61" i="13"/>
  <c r="F60" i="13"/>
  <c r="D47" i="13"/>
  <c r="F46" i="13"/>
  <c r="D39" i="13"/>
  <c r="F38" i="13"/>
  <c r="F32" i="13"/>
  <c r="D33" i="13"/>
  <c r="D25" i="13"/>
  <c r="F24" i="13"/>
  <c r="F11" i="13"/>
  <c r="D12" i="13"/>
  <c r="F180" i="13" l="1"/>
  <c r="F125" i="13"/>
  <c r="F87" i="13"/>
  <c r="F69" i="13"/>
  <c r="F42" i="13"/>
  <c r="F43" i="13"/>
  <c r="F44" i="13"/>
  <c r="F45" i="13"/>
  <c r="F37" i="13"/>
  <c r="F23" i="13"/>
  <c r="F10" i="13"/>
  <c r="D271" i="13" l="1"/>
  <c r="F270" i="13"/>
  <c r="F269" i="13"/>
  <c r="F268" i="13"/>
  <c r="D266" i="13"/>
  <c r="F265" i="13"/>
  <c r="F264" i="13"/>
  <c r="F263" i="13"/>
  <c r="F262" i="13"/>
  <c r="D260" i="13"/>
  <c r="F258" i="13"/>
  <c r="F257" i="13"/>
  <c r="F256" i="13"/>
  <c r="D254" i="13"/>
  <c r="F252" i="13"/>
  <c r="F251" i="13"/>
  <c r="F250" i="13"/>
  <c r="F246" i="13"/>
  <c r="F245" i="13"/>
  <c r="F244" i="13"/>
  <c r="F243" i="13"/>
  <c r="F242" i="13"/>
  <c r="F241" i="13"/>
  <c r="F240" i="13"/>
  <c r="F235" i="13"/>
  <c r="F234" i="13"/>
  <c r="F233" i="13"/>
  <c r="F232" i="13"/>
  <c r="F231" i="13"/>
  <c r="F230" i="13"/>
  <c r="F226" i="13"/>
  <c r="F225" i="13"/>
  <c r="F224" i="13"/>
  <c r="F223" i="13"/>
  <c r="F222" i="13"/>
  <c r="F221" i="13"/>
  <c r="D219" i="13"/>
  <c r="F218" i="13"/>
  <c r="F217" i="13"/>
  <c r="F213" i="13"/>
  <c r="F212" i="13"/>
  <c r="F211" i="13"/>
  <c r="F206" i="13"/>
  <c r="F205" i="13"/>
  <c r="F204" i="13"/>
  <c r="F203" i="13"/>
  <c r="F202" i="13"/>
  <c r="F201" i="13"/>
  <c r="F200" i="13"/>
  <c r="F196" i="13"/>
  <c r="F195" i="13"/>
  <c r="D192" i="13"/>
  <c r="F191" i="13"/>
  <c r="F189" i="13"/>
  <c r="F188" i="13"/>
  <c r="F184" i="13"/>
  <c r="F183" i="13"/>
  <c r="F179" i="13"/>
  <c r="D176" i="13"/>
  <c r="F175" i="13"/>
  <c r="F174" i="13"/>
  <c r="F173" i="13"/>
  <c r="F172" i="13"/>
  <c r="F171" i="13"/>
  <c r="F170" i="13"/>
  <c r="F159" i="13"/>
  <c r="F158" i="13"/>
  <c r="F157" i="13"/>
  <c r="F156" i="13"/>
  <c r="F155" i="13"/>
  <c r="F151" i="13"/>
  <c r="F150" i="13"/>
  <c r="F148" i="13"/>
  <c r="D145" i="13"/>
  <c r="F144" i="13"/>
  <c r="F143" i="13"/>
  <c r="F139" i="13"/>
  <c r="F138" i="13"/>
  <c r="F137" i="13"/>
  <c r="F136" i="13"/>
  <c r="F135" i="13"/>
  <c r="F134" i="13"/>
  <c r="F133" i="13"/>
  <c r="F129" i="13"/>
  <c r="F128" i="13"/>
  <c r="F120" i="13"/>
  <c r="F119" i="13"/>
  <c r="F118" i="13"/>
  <c r="F117" i="13"/>
  <c r="F116" i="13"/>
  <c r="F112" i="13"/>
  <c r="F108" i="13"/>
  <c r="D105" i="13"/>
  <c r="F104" i="13"/>
  <c r="F103" i="13"/>
  <c r="F99" i="13"/>
  <c r="F98" i="13"/>
  <c r="F97" i="13"/>
  <c r="F96" i="13"/>
  <c r="F95" i="13"/>
  <c r="F94" i="13"/>
  <c r="F93" i="13"/>
  <c r="F89" i="13"/>
  <c r="F88" i="13"/>
  <c r="F81" i="13"/>
  <c r="F80" i="13"/>
  <c r="F79" i="13"/>
  <c r="F78" i="13"/>
  <c r="F77" i="13"/>
  <c r="F73" i="13"/>
  <c r="F70" i="13"/>
  <c r="D66" i="13"/>
  <c r="F65" i="13"/>
  <c r="F64" i="13"/>
  <c r="F59" i="13"/>
  <c r="F58" i="13"/>
  <c r="F57" i="13"/>
  <c r="F56" i="13"/>
  <c r="F55" i="13"/>
  <c r="D53" i="13"/>
  <c r="F52" i="13"/>
  <c r="F51" i="13"/>
  <c r="F50" i="13"/>
  <c r="F41" i="13"/>
  <c r="F47" i="13" s="1"/>
  <c r="F36" i="13"/>
  <c r="F39" i="13" s="1"/>
  <c r="F31" i="13"/>
  <c r="F30" i="13"/>
  <c r="F29" i="13"/>
  <c r="F28" i="13"/>
  <c r="F27" i="13"/>
  <c r="F22" i="13"/>
  <c r="F25" i="13" s="1"/>
  <c r="D19" i="13"/>
  <c r="F18" i="13"/>
  <c r="F17" i="13"/>
  <c r="F16" i="13"/>
  <c r="F15" i="13"/>
  <c r="F14" i="13"/>
  <c r="F7" i="13"/>
  <c r="F6" i="13"/>
  <c r="F248" i="13" l="1"/>
  <c r="F198" i="13"/>
  <c r="F238" i="13"/>
  <c r="F228" i="13"/>
  <c r="F208" i="13"/>
  <c r="F215" i="13"/>
  <c r="F186" i="13"/>
  <c r="F153" i="13"/>
  <c r="F91" i="13"/>
  <c r="F161" i="13"/>
  <c r="F141" i="13"/>
  <c r="F131" i="13"/>
  <c r="F114" i="13"/>
  <c r="F122" i="13"/>
  <c r="F101" i="13"/>
  <c r="F84" i="13"/>
  <c r="F62" i="13"/>
  <c r="F75" i="13"/>
  <c r="F33" i="13"/>
  <c r="F12" i="13"/>
  <c r="F219" i="13"/>
  <c r="F271" i="13"/>
  <c r="F105" i="13"/>
  <c r="F66" i="13"/>
  <c r="F53" i="13"/>
  <c r="F19" i="13"/>
  <c r="F176" i="13"/>
  <c r="F266" i="13"/>
  <c r="F145" i="13"/>
  <c r="F192" i="13"/>
  <c r="F260" i="13"/>
  <c r="F254" i="13"/>
  <c r="F157" i="10"/>
  <c r="F158" i="10"/>
  <c r="F159" i="10"/>
  <c r="F160" i="10"/>
  <c r="F161" i="10"/>
  <c r="F246" i="10" l="1"/>
  <c r="F247" i="10"/>
  <c r="F239" i="10"/>
  <c r="F240" i="10"/>
  <c r="F241" i="10"/>
  <c r="F242" i="10"/>
  <c r="F233" i="10"/>
  <c r="F234" i="10"/>
  <c r="F227" i="10"/>
  <c r="F228" i="10"/>
  <c r="F218" i="10"/>
  <c r="F219" i="10"/>
  <c r="F220" i="10"/>
  <c r="F221" i="10"/>
  <c r="F222" i="10"/>
  <c r="F223" i="10"/>
  <c r="F210" i="10"/>
  <c r="F211" i="10"/>
  <c r="F212" i="10"/>
  <c r="F213" i="10"/>
  <c r="F214" i="10"/>
  <c r="F202" i="10"/>
  <c r="F203" i="10"/>
  <c r="F204" i="10"/>
  <c r="F205" i="10"/>
  <c r="F206" i="10"/>
  <c r="F198" i="10"/>
  <c r="F193" i="10"/>
  <c r="F194" i="10"/>
  <c r="F183" i="10"/>
  <c r="F184" i="10"/>
  <c r="F185" i="10"/>
  <c r="F186" i="10"/>
  <c r="F187" i="10"/>
  <c r="F188" i="10"/>
  <c r="F179" i="10"/>
  <c r="F172" i="10"/>
  <c r="F173" i="10"/>
  <c r="F174" i="10"/>
  <c r="F166" i="10"/>
  <c r="F167" i="10"/>
  <c r="F168" i="10"/>
  <c r="F153" i="10"/>
  <c r="F144" i="10"/>
  <c r="F145" i="10"/>
  <c r="F146" i="10"/>
  <c r="F147" i="10"/>
  <c r="F148" i="10"/>
  <c r="F139" i="10"/>
  <c r="F140" i="10"/>
  <c r="F134" i="10"/>
  <c r="F125" i="10"/>
  <c r="F126" i="10"/>
  <c r="F127" i="10"/>
  <c r="F128" i="10"/>
  <c r="F129" i="10"/>
  <c r="F130" i="10"/>
  <c r="F120" i="10"/>
  <c r="F121" i="10"/>
  <c r="F114" i="10"/>
  <c r="F115" i="10"/>
  <c r="F109" i="10"/>
  <c r="F110" i="10"/>
  <c r="F100" i="10"/>
  <c r="F101" i="10"/>
  <c r="F102" i="10"/>
  <c r="F103" i="10"/>
  <c r="F104" i="10"/>
  <c r="F94" i="10"/>
  <c r="F95" i="10"/>
  <c r="F96" i="10"/>
  <c r="F89" i="10"/>
  <c r="F80" i="10"/>
  <c r="F81" i="10"/>
  <c r="F82" i="10"/>
  <c r="F83" i="10"/>
  <c r="F84" i="10"/>
  <c r="F85" i="10"/>
  <c r="F76" i="10"/>
  <c r="F68" i="10"/>
  <c r="F69" i="10"/>
  <c r="F70" i="10"/>
  <c r="F71" i="10"/>
  <c r="F64" i="10"/>
  <c r="F59" i="10"/>
  <c r="F51" i="10"/>
  <c r="F52" i="10"/>
  <c r="F53" i="10"/>
  <c r="F54" i="10"/>
  <c r="F55" i="10"/>
  <c r="F44" i="10"/>
  <c r="F45" i="10"/>
  <c r="F46" i="10"/>
  <c r="F47" i="10"/>
  <c r="F35" i="10"/>
  <c r="F36" i="10"/>
  <c r="F37" i="10"/>
  <c r="F38" i="10"/>
  <c r="F39" i="10"/>
  <c r="F24" i="10"/>
  <c r="F25" i="10"/>
  <c r="F26" i="10"/>
  <c r="F27" i="10"/>
  <c r="F20" i="10"/>
  <c r="F12" i="10"/>
  <c r="F13" i="10"/>
  <c r="F14" i="10"/>
  <c r="F15" i="10"/>
  <c r="F7" i="10"/>
  <c r="F8" i="10"/>
  <c r="N3" i="10" l="1"/>
  <c r="K3" i="10"/>
  <c r="J3" i="10"/>
  <c r="H3" i="10"/>
  <c r="G3" i="10"/>
  <c r="K3" i="12"/>
  <c r="J3" i="12"/>
  <c r="H3" i="12"/>
  <c r="G3" i="12"/>
  <c r="I250" i="12"/>
  <c r="K248" i="12"/>
  <c r="J248" i="12"/>
  <c r="D248" i="12"/>
  <c r="F247" i="12"/>
  <c r="F246" i="12"/>
  <c r="F245" i="12"/>
  <c r="K243" i="12"/>
  <c r="J243" i="12"/>
  <c r="D243" i="12"/>
  <c r="F242" i="12"/>
  <c r="F241" i="12"/>
  <c r="F240" i="12"/>
  <c r="F239" i="12"/>
  <c r="F238" i="12"/>
  <c r="K236" i="12"/>
  <c r="J236" i="12"/>
  <c r="D236" i="12"/>
  <c r="F234" i="12"/>
  <c r="F233" i="12"/>
  <c r="F232" i="12"/>
  <c r="K230" i="12"/>
  <c r="J230" i="12"/>
  <c r="D230" i="12"/>
  <c r="F228" i="12"/>
  <c r="F227" i="12"/>
  <c r="F226" i="12"/>
  <c r="K224" i="12"/>
  <c r="J224" i="12"/>
  <c r="D224" i="12"/>
  <c r="F223" i="12"/>
  <c r="F222" i="12"/>
  <c r="F221" i="12"/>
  <c r="F220" i="12"/>
  <c r="F219" i="12"/>
  <c r="F218" i="12"/>
  <c r="F217" i="12"/>
  <c r="K215" i="12"/>
  <c r="J215" i="12"/>
  <c r="D215" i="12"/>
  <c r="F214" i="12"/>
  <c r="F213" i="12"/>
  <c r="F212" i="12"/>
  <c r="F211" i="12"/>
  <c r="F210" i="12"/>
  <c r="F209" i="12"/>
  <c r="K207" i="12"/>
  <c r="J207" i="12"/>
  <c r="D207" i="12"/>
  <c r="F206" i="12"/>
  <c r="F205" i="12"/>
  <c r="F204" i="12"/>
  <c r="F203" i="12"/>
  <c r="F202" i="12"/>
  <c r="F201" i="12"/>
  <c r="K199" i="12"/>
  <c r="J199" i="12"/>
  <c r="D199" i="12"/>
  <c r="F198" i="12"/>
  <c r="F197" i="12"/>
  <c r="K195" i="12"/>
  <c r="J195" i="12"/>
  <c r="D195" i="12"/>
  <c r="F194" i="12"/>
  <c r="F193" i="12"/>
  <c r="F192" i="12"/>
  <c r="K189" i="12"/>
  <c r="J189" i="12"/>
  <c r="D189" i="12"/>
  <c r="F188" i="12"/>
  <c r="F187" i="12"/>
  <c r="F186" i="12"/>
  <c r="F185" i="12"/>
  <c r="F184" i="12"/>
  <c r="F183" i="12"/>
  <c r="F182" i="12"/>
  <c r="K180" i="12"/>
  <c r="J180" i="12"/>
  <c r="H180" i="12"/>
  <c r="M180" i="12" s="1"/>
  <c r="D180" i="12"/>
  <c r="F179" i="12"/>
  <c r="F180" i="12" s="1"/>
  <c r="F178" i="12"/>
  <c r="K175" i="12"/>
  <c r="J175" i="12"/>
  <c r="D175" i="12"/>
  <c r="F174" i="12"/>
  <c r="F173" i="12"/>
  <c r="F172" i="12"/>
  <c r="F171" i="12"/>
  <c r="K169" i="12"/>
  <c r="J169" i="12"/>
  <c r="D169" i="12"/>
  <c r="F168" i="12"/>
  <c r="F167" i="12"/>
  <c r="F166" i="12"/>
  <c r="F169" i="12" s="1"/>
  <c r="F165" i="12"/>
  <c r="K162" i="12"/>
  <c r="J162" i="12"/>
  <c r="D162" i="12"/>
  <c r="F161" i="12"/>
  <c r="F160" i="12"/>
  <c r="F159" i="12"/>
  <c r="F158" i="12"/>
  <c r="F157" i="12"/>
  <c r="F156" i="12"/>
  <c r="K154" i="12"/>
  <c r="J154" i="12"/>
  <c r="D154" i="12"/>
  <c r="F153" i="12"/>
  <c r="F152" i="12"/>
  <c r="K149" i="12"/>
  <c r="J149" i="12"/>
  <c r="D149" i="12"/>
  <c r="F148" i="12"/>
  <c r="F147" i="12"/>
  <c r="F146" i="12"/>
  <c r="F145" i="12"/>
  <c r="F144" i="12"/>
  <c r="F143" i="12"/>
  <c r="K141" i="12"/>
  <c r="J141" i="12"/>
  <c r="D141" i="12"/>
  <c r="F140" i="12"/>
  <c r="F139" i="12"/>
  <c r="F138" i="12"/>
  <c r="K135" i="12"/>
  <c r="J135" i="12"/>
  <c r="D135" i="12"/>
  <c r="F134" i="12"/>
  <c r="F133" i="12"/>
  <c r="K131" i="12"/>
  <c r="J131" i="12"/>
  <c r="D131" i="12"/>
  <c r="F130" i="12"/>
  <c r="F129" i="12"/>
  <c r="F128" i="12"/>
  <c r="F127" i="12"/>
  <c r="F126" i="12"/>
  <c r="F125" i="12"/>
  <c r="F124" i="12"/>
  <c r="K122" i="12"/>
  <c r="J122" i="12"/>
  <c r="D122" i="12"/>
  <c r="F121" i="12"/>
  <c r="F120" i="12"/>
  <c r="F119" i="12"/>
  <c r="K116" i="12"/>
  <c r="J116" i="12"/>
  <c r="D116" i="12"/>
  <c r="F115" i="12"/>
  <c r="F114" i="12"/>
  <c r="F113" i="12"/>
  <c r="K111" i="12"/>
  <c r="J111" i="12"/>
  <c r="D111" i="12"/>
  <c r="F110" i="12"/>
  <c r="F109" i="12"/>
  <c r="F108" i="12"/>
  <c r="K105" i="12"/>
  <c r="J105" i="12"/>
  <c r="D105" i="12"/>
  <c r="F104" i="12"/>
  <c r="F103" i="12"/>
  <c r="F102" i="12"/>
  <c r="F101" i="12"/>
  <c r="F100" i="12"/>
  <c r="F99" i="12"/>
  <c r="K97" i="12"/>
  <c r="J97" i="12"/>
  <c r="D97" i="12"/>
  <c r="F96" i="12"/>
  <c r="F95" i="12"/>
  <c r="F94" i="12"/>
  <c r="F93" i="12"/>
  <c r="K90" i="12"/>
  <c r="J90" i="12"/>
  <c r="D90" i="12"/>
  <c r="F89" i="12"/>
  <c r="F88" i="12"/>
  <c r="K86" i="12"/>
  <c r="J86" i="12"/>
  <c r="D86" i="12"/>
  <c r="F85" i="12"/>
  <c r="F84" i="12"/>
  <c r="F83" i="12"/>
  <c r="F82" i="12"/>
  <c r="F81" i="12"/>
  <c r="F80" i="12"/>
  <c r="F79" i="12"/>
  <c r="K77" i="12"/>
  <c r="J77" i="12"/>
  <c r="D77" i="12"/>
  <c r="F76" i="12"/>
  <c r="F75" i="12"/>
  <c r="K72" i="12"/>
  <c r="J72" i="12"/>
  <c r="D72" i="12"/>
  <c r="F71" i="12"/>
  <c r="F70" i="12"/>
  <c r="F69" i="12"/>
  <c r="F68" i="12"/>
  <c r="F67" i="12"/>
  <c r="K65" i="12"/>
  <c r="J65" i="12"/>
  <c r="D65" i="12"/>
  <c r="F64" i="12"/>
  <c r="F65" i="12" s="1"/>
  <c r="O65" i="12" s="1"/>
  <c r="P65" i="12" s="1"/>
  <c r="F63" i="12"/>
  <c r="K60" i="12"/>
  <c r="J60" i="12"/>
  <c r="D60" i="12"/>
  <c r="F59" i="12"/>
  <c r="F58" i="12"/>
  <c r="K56" i="12"/>
  <c r="J56" i="12"/>
  <c r="D56" i="12"/>
  <c r="F55" i="12"/>
  <c r="F54" i="12"/>
  <c r="F53" i="12"/>
  <c r="F52" i="12"/>
  <c r="F51" i="12"/>
  <c r="F50" i="12"/>
  <c r="K48" i="12"/>
  <c r="J48" i="12"/>
  <c r="D48" i="12"/>
  <c r="F47" i="12"/>
  <c r="F46" i="12"/>
  <c r="F45" i="12"/>
  <c r="F44" i="12"/>
  <c r="F43" i="12"/>
  <c r="K40" i="12"/>
  <c r="J40" i="12"/>
  <c r="D40" i="12"/>
  <c r="F39" i="12"/>
  <c r="F38" i="12"/>
  <c r="F37" i="12"/>
  <c r="F36" i="12"/>
  <c r="F35" i="12"/>
  <c r="F34" i="12"/>
  <c r="K32" i="12"/>
  <c r="J32" i="12"/>
  <c r="D32" i="12"/>
  <c r="F31" i="12"/>
  <c r="F32" i="12" s="1"/>
  <c r="K28" i="12"/>
  <c r="J28" i="12"/>
  <c r="D28" i="12"/>
  <c r="F27" i="12"/>
  <c r="F26" i="12"/>
  <c r="F25" i="12"/>
  <c r="F24" i="12"/>
  <c r="F23" i="12"/>
  <c r="K21" i="12"/>
  <c r="J21" i="12"/>
  <c r="D21" i="12"/>
  <c r="F20" i="12"/>
  <c r="F19" i="12"/>
  <c r="K16" i="12"/>
  <c r="J16" i="12"/>
  <c r="D16" i="12"/>
  <c r="F15" i="12"/>
  <c r="F14" i="12"/>
  <c r="F13" i="12"/>
  <c r="F12" i="12"/>
  <c r="F11" i="12"/>
  <c r="K9" i="12"/>
  <c r="J9" i="12"/>
  <c r="D9" i="12"/>
  <c r="F8" i="12"/>
  <c r="F7" i="12"/>
  <c r="F6" i="12"/>
  <c r="N3" i="12"/>
  <c r="K248" i="10"/>
  <c r="J248" i="10"/>
  <c r="K243" i="10"/>
  <c r="J243" i="10"/>
  <c r="K236" i="10"/>
  <c r="J236" i="10"/>
  <c r="K230" i="10"/>
  <c r="J230" i="10"/>
  <c r="K224" i="10"/>
  <c r="J224" i="10"/>
  <c r="K215" i="10"/>
  <c r="J215" i="10"/>
  <c r="K207" i="10"/>
  <c r="J207" i="10"/>
  <c r="K199" i="10"/>
  <c r="J199" i="10"/>
  <c r="K195" i="10"/>
  <c r="J195" i="10"/>
  <c r="K189" i="10"/>
  <c r="J189" i="10"/>
  <c r="K180" i="10"/>
  <c r="J180" i="10"/>
  <c r="K175" i="10"/>
  <c r="J175" i="10"/>
  <c r="K169" i="10"/>
  <c r="J169" i="10"/>
  <c r="K162" i="10"/>
  <c r="J162" i="10"/>
  <c r="K154" i="10"/>
  <c r="J154" i="10"/>
  <c r="K149" i="10"/>
  <c r="J149" i="10"/>
  <c r="K141" i="10"/>
  <c r="J141" i="10"/>
  <c r="K135" i="10"/>
  <c r="J135" i="10"/>
  <c r="K131" i="10"/>
  <c r="J131" i="10"/>
  <c r="K122" i="10"/>
  <c r="J122" i="10"/>
  <c r="K116" i="10"/>
  <c r="J116" i="10"/>
  <c r="K111" i="10"/>
  <c r="J111" i="10"/>
  <c r="K105" i="10"/>
  <c r="J105" i="10"/>
  <c r="K97" i="10"/>
  <c r="J97" i="10"/>
  <c r="K90" i="10"/>
  <c r="J90" i="10"/>
  <c r="K86" i="10"/>
  <c r="J86" i="10"/>
  <c r="K77" i="10"/>
  <c r="J77" i="10"/>
  <c r="K72" i="10"/>
  <c r="J72" i="10"/>
  <c r="K65" i="10"/>
  <c r="J65" i="10"/>
  <c r="K60" i="10"/>
  <c r="J60" i="10"/>
  <c r="K56" i="10"/>
  <c r="J56" i="10"/>
  <c r="K48" i="10"/>
  <c r="J48" i="10"/>
  <c r="K40" i="10"/>
  <c r="J40" i="10"/>
  <c r="K32" i="10"/>
  <c r="J32" i="10"/>
  <c r="K28" i="10"/>
  <c r="J28" i="10"/>
  <c r="K21" i="10"/>
  <c r="J21" i="10"/>
  <c r="K16" i="10"/>
  <c r="J16" i="10"/>
  <c r="J9" i="10"/>
  <c r="K9" i="10"/>
  <c r="F77" i="12" l="1"/>
  <c r="F111" i="12"/>
  <c r="F122" i="12"/>
  <c r="O122" i="12" s="1"/>
  <c r="P122" i="12" s="1"/>
  <c r="F154" i="12"/>
  <c r="G154" i="12" s="1"/>
  <c r="L154" i="12" s="1"/>
  <c r="F243" i="12"/>
  <c r="F40" i="12"/>
  <c r="F141" i="12"/>
  <c r="H141" i="12" s="1"/>
  <c r="M141" i="12" s="1"/>
  <c r="F215" i="12"/>
  <c r="G215" i="12" s="1"/>
  <c r="L215" i="12" s="1"/>
  <c r="F224" i="12"/>
  <c r="F189" i="12"/>
  <c r="F21" i="12"/>
  <c r="G21" i="12" s="1"/>
  <c r="L21" i="12" s="1"/>
  <c r="F97" i="12"/>
  <c r="G97" i="12" s="1"/>
  <c r="L97" i="12" s="1"/>
  <c r="F135" i="12"/>
  <c r="O135" i="12" s="1"/>
  <c r="P135" i="12" s="1"/>
  <c r="F149" i="12"/>
  <c r="O149" i="12" s="1"/>
  <c r="P149" i="12" s="1"/>
  <c r="F199" i="12"/>
  <c r="H199" i="12" s="1"/>
  <c r="M199" i="12" s="1"/>
  <c r="F207" i="12"/>
  <c r="G207" i="12" s="1"/>
  <c r="L207" i="12" s="1"/>
  <c r="F16" i="12"/>
  <c r="F72" i="12"/>
  <c r="G72" i="12" s="1"/>
  <c r="L72" i="12" s="1"/>
  <c r="F116" i="12"/>
  <c r="G116" i="12" s="1"/>
  <c r="L116" i="12" s="1"/>
  <c r="F131" i="12"/>
  <c r="O131" i="12" s="1"/>
  <c r="P131" i="12" s="1"/>
  <c r="F195" i="12"/>
  <c r="F248" i="12"/>
  <c r="O248" i="12" s="1"/>
  <c r="P248" i="12" s="1"/>
  <c r="F56" i="12"/>
  <c r="H56" i="12" s="1"/>
  <c r="M56" i="12" s="1"/>
  <c r="F162" i="12"/>
  <c r="G162" i="12" s="1"/>
  <c r="L162" i="12" s="1"/>
  <c r="F175" i="12"/>
  <c r="F230" i="12"/>
  <c r="H230" i="12" s="1"/>
  <c r="M230" i="12" s="1"/>
  <c r="F90" i="12"/>
  <c r="G90" i="12" s="1"/>
  <c r="L90" i="12" s="1"/>
  <c r="K250" i="12"/>
  <c r="G40" i="12"/>
  <c r="L40" i="12" s="1"/>
  <c r="O40" i="12"/>
  <c r="P40" i="12" s="1"/>
  <c r="H40" i="12"/>
  <c r="M40" i="12" s="1"/>
  <c r="H77" i="12"/>
  <c r="M77" i="12" s="1"/>
  <c r="G77" i="12"/>
  <c r="L77" i="12" s="1"/>
  <c r="O77" i="12"/>
  <c r="P77" i="12" s="1"/>
  <c r="G111" i="12"/>
  <c r="L111" i="12" s="1"/>
  <c r="O111" i="12"/>
  <c r="P111" i="12" s="1"/>
  <c r="H111" i="12"/>
  <c r="M111" i="12" s="1"/>
  <c r="H122" i="12"/>
  <c r="M122" i="12" s="1"/>
  <c r="G122" i="12"/>
  <c r="L122" i="12" s="1"/>
  <c r="H175" i="12"/>
  <c r="M175" i="12" s="1"/>
  <c r="G175" i="12"/>
  <c r="L175" i="12" s="1"/>
  <c r="O175" i="12"/>
  <c r="P175" i="12" s="1"/>
  <c r="O21" i="12"/>
  <c r="P21" i="12" s="1"/>
  <c r="H21" i="12"/>
  <c r="M21" i="12" s="1"/>
  <c r="O97" i="12"/>
  <c r="P97" i="12" s="1"/>
  <c r="H169" i="12"/>
  <c r="M169" i="12" s="1"/>
  <c r="G169" i="12"/>
  <c r="L169" i="12" s="1"/>
  <c r="O169" i="12"/>
  <c r="P169" i="12" s="1"/>
  <c r="H243" i="12"/>
  <c r="M243" i="12" s="1"/>
  <c r="G243" i="12"/>
  <c r="L243" i="12" s="1"/>
  <c r="O243" i="12"/>
  <c r="P243" i="12" s="1"/>
  <c r="G16" i="12"/>
  <c r="L16" i="12" s="1"/>
  <c r="O16" i="12"/>
  <c r="P16" i="12" s="1"/>
  <c r="H16" i="12"/>
  <c r="M16" i="12" s="1"/>
  <c r="H116" i="12"/>
  <c r="M116" i="12" s="1"/>
  <c r="O116" i="12"/>
  <c r="P116" i="12" s="1"/>
  <c r="G141" i="12"/>
  <c r="L141" i="12" s="1"/>
  <c r="O141" i="12"/>
  <c r="P141" i="12" s="1"/>
  <c r="O207" i="12"/>
  <c r="P207" i="12" s="1"/>
  <c r="G56" i="12"/>
  <c r="L56" i="12" s="1"/>
  <c r="H90" i="12"/>
  <c r="M90" i="12" s="1"/>
  <c r="H195" i="12"/>
  <c r="M195" i="12" s="1"/>
  <c r="G195" i="12"/>
  <c r="L195" i="12" s="1"/>
  <c r="O195" i="12"/>
  <c r="P195" i="12" s="1"/>
  <c r="D250" i="12"/>
  <c r="J250" i="12"/>
  <c r="H32" i="12"/>
  <c r="M32" i="12" s="1"/>
  <c r="H65" i="12"/>
  <c r="M65" i="12" s="1"/>
  <c r="F105" i="12"/>
  <c r="H189" i="12"/>
  <c r="M189" i="12" s="1"/>
  <c r="G189" i="12"/>
  <c r="L189" i="12" s="1"/>
  <c r="O189" i="12"/>
  <c r="P189" i="12" s="1"/>
  <c r="F9" i="12"/>
  <c r="F28" i="12"/>
  <c r="O32" i="12"/>
  <c r="P32" i="12" s="1"/>
  <c r="F60" i="12"/>
  <c r="G65" i="12"/>
  <c r="L65" i="12" s="1"/>
  <c r="G180" i="12"/>
  <c r="L180" i="12" s="1"/>
  <c r="N180" i="12" s="1"/>
  <c r="O180" i="12"/>
  <c r="P180" i="12" s="1"/>
  <c r="F236" i="12"/>
  <c r="H135" i="12"/>
  <c r="M135" i="12" s="1"/>
  <c r="H224" i="12"/>
  <c r="M224" i="12" s="1"/>
  <c r="G224" i="12"/>
  <c r="L224" i="12" s="1"/>
  <c r="O224" i="12"/>
  <c r="P224" i="12" s="1"/>
  <c r="G32" i="12"/>
  <c r="L32" i="12" s="1"/>
  <c r="F48" i="12"/>
  <c r="F86" i="12"/>
  <c r="G135" i="12"/>
  <c r="L135" i="12" s="1"/>
  <c r="O154" i="12"/>
  <c r="P154" i="12" s="1"/>
  <c r="H154" i="12" l="1"/>
  <c r="M154" i="12" s="1"/>
  <c r="N154" i="12" s="1"/>
  <c r="H215" i="12"/>
  <c r="M215" i="12" s="1"/>
  <c r="N141" i="12"/>
  <c r="H162" i="12"/>
  <c r="M162" i="12" s="1"/>
  <c r="N162" i="12" s="1"/>
  <c r="O199" i="12"/>
  <c r="P199" i="12" s="1"/>
  <c r="O56" i="12"/>
  <c r="P56" i="12" s="1"/>
  <c r="H207" i="12"/>
  <c r="M207" i="12" s="1"/>
  <c r="Q141" i="12"/>
  <c r="Q21" i="12"/>
  <c r="O162" i="12"/>
  <c r="P162" i="12" s="1"/>
  <c r="H97" i="12"/>
  <c r="M97" i="12" s="1"/>
  <c r="O215" i="12"/>
  <c r="P215" i="12" s="1"/>
  <c r="H131" i="12"/>
  <c r="M131" i="12" s="1"/>
  <c r="G131" i="12"/>
  <c r="L131" i="12" s="1"/>
  <c r="G199" i="12"/>
  <c r="L199" i="12" s="1"/>
  <c r="O90" i="12"/>
  <c r="P90" i="12" s="1"/>
  <c r="G149" i="12"/>
  <c r="L149" i="12" s="1"/>
  <c r="O72" i="12"/>
  <c r="P72" i="12" s="1"/>
  <c r="H248" i="12"/>
  <c r="M248" i="12" s="1"/>
  <c r="O230" i="12"/>
  <c r="P230" i="12" s="1"/>
  <c r="H149" i="12"/>
  <c r="H72" i="12"/>
  <c r="M72" i="12" s="1"/>
  <c r="G248" i="12"/>
  <c r="L248" i="12" s="1"/>
  <c r="N248" i="12" s="1"/>
  <c r="N111" i="12"/>
  <c r="G230" i="12"/>
  <c r="L230" i="12" s="1"/>
  <c r="N230" i="12" s="1"/>
  <c r="N97" i="12"/>
  <c r="N21" i="12"/>
  <c r="N122" i="12"/>
  <c r="N32" i="12"/>
  <c r="N215" i="12"/>
  <c r="N199" i="12"/>
  <c r="Q195" i="12"/>
  <c r="Q56" i="12"/>
  <c r="N16" i="12"/>
  <c r="N224" i="12"/>
  <c r="N90" i="12"/>
  <c r="N56" i="12"/>
  <c r="N169" i="12"/>
  <c r="Q175" i="12"/>
  <c r="N131" i="12"/>
  <c r="O86" i="12"/>
  <c r="P86" i="12" s="1"/>
  <c r="G86" i="12"/>
  <c r="L86" i="12" s="1"/>
  <c r="H86" i="12"/>
  <c r="M86" i="12" s="1"/>
  <c r="O236" i="12"/>
  <c r="P236" i="12" s="1"/>
  <c r="H236" i="12"/>
  <c r="M236" i="12" s="1"/>
  <c r="G236" i="12"/>
  <c r="L236" i="12" s="1"/>
  <c r="O28" i="12"/>
  <c r="P28" i="12" s="1"/>
  <c r="G28" i="12"/>
  <c r="L28" i="12" s="1"/>
  <c r="H28" i="12"/>
  <c r="M28" i="12" s="1"/>
  <c r="Q32" i="12"/>
  <c r="N72" i="12"/>
  <c r="Q243" i="12"/>
  <c r="O48" i="12"/>
  <c r="P48" i="12" s="1"/>
  <c r="H48" i="12"/>
  <c r="M48" i="12" s="1"/>
  <c r="G48" i="12"/>
  <c r="L48" i="12" s="1"/>
  <c r="Q135" i="12"/>
  <c r="N65" i="12"/>
  <c r="H9" i="12"/>
  <c r="G9" i="12"/>
  <c r="O9" i="12"/>
  <c r="P9" i="12" s="1"/>
  <c r="Q248" i="12"/>
  <c r="Q154" i="12"/>
  <c r="N195" i="12"/>
  <c r="N116" i="12"/>
  <c r="N175" i="12"/>
  <c r="Q122" i="12"/>
  <c r="N77" i="12"/>
  <c r="Q189" i="12"/>
  <c r="Q65" i="12"/>
  <c r="Q207" i="12"/>
  <c r="Q116" i="12"/>
  <c r="N135" i="12"/>
  <c r="Q224" i="12"/>
  <c r="Q131" i="12"/>
  <c r="O60" i="12"/>
  <c r="P60" i="12" s="1"/>
  <c r="H60" i="12"/>
  <c r="M60" i="12" s="1"/>
  <c r="G60" i="12"/>
  <c r="L60" i="12" s="1"/>
  <c r="F250" i="12"/>
  <c r="N189" i="12"/>
  <c r="O105" i="12"/>
  <c r="P105" i="12" s="1"/>
  <c r="Q105" i="12"/>
  <c r="G105" i="12"/>
  <c r="L105" i="12" s="1"/>
  <c r="H105" i="12"/>
  <c r="M105" i="12" s="1"/>
  <c r="N207" i="12"/>
  <c r="Q72" i="12"/>
  <c r="Q16" i="12"/>
  <c r="N243" i="12"/>
  <c r="Q180" i="12"/>
  <c r="Q169" i="12"/>
  <c r="Q97" i="12"/>
  <c r="Q111" i="12"/>
  <c r="Q77" i="12"/>
  <c r="Q40" i="12"/>
  <c r="Q199" i="12"/>
  <c r="N40" i="12"/>
  <c r="I250" i="10"/>
  <c r="Q215" i="12" l="1"/>
  <c r="Q162" i="12"/>
  <c r="Q90" i="12"/>
  <c r="Q230" i="12"/>
  <c r="M149" i="12"/>
  <c r="N149" i="12" s="1"/>
  <c r="Q149" i="12"/>
  <c r="N60" i="12"/>
  <c r="Q60" i="12"/>
  <c r="N236" i="12"/>
  <c r="L9" i="12"/>
  <c r="G250" i="12"/>
  <c r="H250" i="12"/>
  <c r="M9" i="12"/>
  <c r="M250" i="12" s="1"/>
  <c r="N48" i="12"/>
  <c r="N28" i="12"/>
  <c r="N86" i="12"/>
  <c r="N105" i="12"/>
  <c r="Q9" i="12"/>
  <c r="Q48" i="12"/>
  <c r="Q28" i="12"/>
  <c r="Q236" i="12"/>
  <c r="Q86" i="12"/>
  <c r="L250" i="12" l="1"/>
  <c r="N9" i="12"/>
  <c r="N250" i="12" s="1"/>
  <c r="N253" i="12" s="1"/>
  <c r="N254" i="12" s="1"/>
  <c r="D122" i="10" l="1"/>
  <c r="F119" i="10"/>
  <c r="K250" i="10" l="1"/>
  <c r="D180" i="10"/>
  <c r="F178" i="10"/>
  <c r="F165" i="10"/>
  <c r="D154" i="10"/>
  <c r="F152" i="10"/>
  <c r="D97" i="10"/>
  <c r="D77" i="10"/>
  <c r="D65" i="10"/>
  <c r="D48" i="10"/>
  <c r="J250" i="10"/>
  <c r="D248" i="10"/>
  <c r="F245" i="10"/>
  <c r="D243" i="10"/>
  <c r="F238" i="10"/>
  <c r="D236" i="10"/>
  <c r="F232" i="10"/>
  <c r="D230" i="10"/>
  <c r="F226" i="10"/>
  <c r="D224" i="10"/>
  <c r="F217" i="10"/>
  <c r="D215" i="10"/>
  <c r="F209" i="10"/>
  <c r="D207" i="10"/>
  <c r="F201" i="10"/>
  <c r="D199" i="10"/>
  <c r="F197" i="10"/>
  <c r="D195" i="10"/>
  <c r="F192" i="10"/>
  <c r="D189" i="10"/>
  <c r="F182" i="10"/>
  <c r="D175" i="10"/>
  <c r="F171" i="10"/>
  <c r="D169" i="10"/>
  <c r="D162" i="10"/>
  <c r="F156" i="10"/>
  <c r="D149" i="10"/>
  <c r="F143" i="10"/>
  <c r="D141" i="10"/>
  <c r="F138" i="10"/>
  <c r="D135" i="10"/>
  <c r="F133" i="10"/>
  <c r="D131" i="10"/>
  <c r="F124" i="10"/>
  <c r="D116" i="10"/>
  <c r="F113" i="10"/>
  <c r="D111" i="10"/>
  <c r="F108" i="10"/>
  <c r="D105" i="10"/>
  <c r="F99" i="10"/>
  <c r="F93" i="10"/>
  <c r="D90" i="10"/>
  <c r="F88" i="10"/>
  <c r="D86" i="10"/>
  <c r="F79" i="10"/>
  <c r="F75" i="10"/>
  <c r="D72" i="10"/>
  <c r="F67" i="10"/>
  <c r="F63" i="10"/>
  <c r="D60" i="10"/>
  <c r="F58" i="10"/>
  <c r="D56" i="10"/>
  <c r="F50" i="10"/>
  <c r="F43" i="10"/>
  <c r="D40" i="10"/>
  <c r="F34" i="10"/>
  <c r="D32" i="10"/>
  <c r="F31" i="10"/>
  <c r="D28" i="10"/>
  <c r="F23" i="10"/>
  <c r="D21" i="10"/>
  <c r="F19" i="10"/>
  <c r="D16" i="10"/>
  <c r="F11" i="10"/>
  <c r="D9" i="10"/>
  <c r="F6" i="10"/>
  <c r="F230" i="10" l="1"/>
  <c r="O230" i="10" s="1"/>
  <c r="P230" i="10" s="1"/>
  <c r="F162" i="10"/>
  <c r="O162" i="10" s="1"/>
  <c r="P162" i="10" s="1"/>
  <c r="F122" i="10"/>
  <c r="O122" i="10" s="1"/>
  <c r="P122" i="10" s="1"/>
  <c r="D250" i="10"/>
  <c r="F180" i="10"/>
  <c r="O180" i="10" s="1"/>
  <c r="P180" i="10" s="1"/>
  <c r="F154" i="10"/>
  <c r="O154" i="10" s="1"/>
  <c r="P154" i="10" s="1"/>
  <c r="F199" i="10"/>
  <c r="O199" i="10" s="1"/>
  <c r="P199" i="10" s="1"/>
  <c r="F97" i="10"/>
  <c r="O97" i="10" s="1"/>
  <c r="P97" i="10" s="1"/>
  <c r="F77" i="10"/>
  <c r="O77" i="10" s="1"/>
  <c r="P77" i="10" s="1"/>
  <c r="F65" i="10"/>
  <c r="O65" i="10" s="1"/>
  <c r="P65" i="10" s="1"/>
  <c r="F48" i="10"/>
  <c r="O48" i="10" s="1"/>
  <c r="P48" i="10" s="1"/>
  <c r="F236" i="10"/>
  <c r="O236" i="10" s="1"/>
  <c r="P236" i="10" s="1"/>
  <c r="F90" i="10"/>
  <c r="O90" i="10" s="1"/>
  <c r="P90" i="10" s="1"/>
  <c r="F195" i="10"/>
  <c r="O195" i="10" s="1"/>
  <c r="P195" i="10" s="1"/>
  <c r="F207" i="10"/>
  <c r="O207" i="10" s="1"/>
  <c r="P207" i="10" s="1"/>
  <c r="F224" i="10"/>
  <c r="O224" i="10" s="1"/>
  <c r="P224" i="10" s="1"/>
  <c r="F21" i="10"/>
  <c r="O21" i="10" s="1"/>
  <c r="P21" i="10" s="1"/>
  <c r="F32" i="10"/>
  <c r="F56" i="10"/>
  <c r="O56" i="10" s="1"/>
  <c r="P56" i="10" s="1"/>
  <c r="F135" i="10"/>
  <c r="O135" i="10" s="1"/>
  <c r="P135" i="10" s="1"/>
  <c r="F189" i="10"/>
  <c r="O189" i="10" s="1"/>
  <c r="P189" i="10" s="1"/>
  <c r="F243" i="10"/>
  <c r="O243" i="10" s="1"/>
  <c r="P243" i="10" s="1"/>
  <c r="F248" i="10"/>
  <c r="O248" i="10" s="1"/>
  <c r="P248" i="10" s="1"/>
  <c r="F60" i="10"/>
  <c r="O60" i="10" s="1"/>
  <c r="F40" i="10"/>
  <c r="O40" i="10" s="1"/>
  <c r="P40" i="10" s="1"/>
  <c r="F16" i="10"/>
  <c r="O16" i="10" s="1"/>
  <c r="P16" i="10" s="1"/>
  <c r="F141" i="10"/>
  <c r="O141" i="10" s="1"/>
  <c r="P141" i="10" s="1"/>
  <c r="F111" i="10"/>
  <c r="O111" i="10" s="1"/>
  <c r="P111" i="10" s="1"/>
  <c r="F116" i="10"/>
  <c r="O116" i="10" s="1"/>
  <c r="P116" i="10" s="1"/>
  <c r="F131" i="10"/>
  <c r="O131" i="10" s="1"/>
  <c r="P131" i="10" s="1"/>
  <c r="F169" i="10"/>
  <c r="O169" i="10" s="1"/>
  <c r="P169" i="10" s="1"/>
  <c r="F9" i="10"/>
  <c r="O9" i="10" s="1"/>
  <c r="P9" i="10" s="1"/>
  <c r="F28" i="10"/>
  <c r="O28" i="10" s="1"/>
  <c r="P28" i="10" s="1"/>
  <c r="F72" i="10"/>
  <c r="O72" i="10" s="1"/>
  <c r="P72" i="10" s="1"/>
  <c r="F149" i="10"/>
  <c r="O149" i="10" s="1"/>
  <c r="P149" i="10" s="1"/>
  <c r="F175" i="10"/>
  <c r="O175" i="10" s="1"/>
  <c r="P175" i="10" s="1"/>
  <c r="F215" i="10"/>
  <c r="O215" i="10" s="1"/>
  <c r="P215" i="10" s="1"/>
  <c r="F86" i="10"/>
  <c r="O86" i="10" s="1"/>
  <c r="P86" i="10" s="1"/>
  <c r="F105" i="10"/>
  <c r="O105" i="10" s="1"/>
  <c r="P105" i="10" s="1"/>
  <c r="F215" i="9"/>
  <c r="N271" i="9"/>
  <c r="I271" i="9"/>
  <c r="F269" i="9"/>
  <c r="H269" i="9" s="1"/>
  <c r="K267" i="9"/>
  <c r="J267" i="9"/>
  <c r="D267" i="9"/>
  <c r="F266" i="9"/>
  <c r="F265" i="9"/>
  <c r="F264" i="9"/>
  <c r="F263" i="9"/>
  <c r="K261" i="9"/>
  <c r="J261" i="9"/>
  <c r="D261" i="9"/>
  <c r="F260" i="9"/>
  <c r="F259" i="9"/>
  <c r="F258" i="9"/>
  <c r="F257" i="9"/>
  <c r="F256" i="9"/>
  <c r="K254" i="9"/>
  <c r="J254" i="9"/>
  <c r="D254" i="9"/>
  <c r="F252" i="9"/>
  <c r="F251" i="9"/>
  <c r="F250" i="9"/>
  <c r="K248" i="9"/>
  <c r="J248" i="9"/>
  <c r="D248" i="9"/>
  <c r="F246" i="9"/>
  <c r="F245" i="9"/>
  <c r="F244" i="9"/>
  <c r="K242" i="9"/>
  <c r="J242" i="9"/>
  <c r="D242" i="9"/>
  <c r="K241" i="9"/>
  <c r="F241" i="9"/>
  <c r="F240" i="9"/>
  <c r="F239" i="9"/>
  <c r="F238" i="9"/>
  <c r="F237" i="9"/>
  <c r="F236" i="9"/>
  <c r="F235" i="9"/>
  <c r="K233" i="9"/>
  <c r="J233" i="9"/>
  <c r="D233" i="9"/>
  <c r="F232" i="9"/>
  <c r="F231" i="9"/>
  <c r="F230" i="9"/>
  <c r="F229" i="9"/>
  <c r="F228" i="9"/>
  <c r="F227" i="9"/>
  <c r="K225" i="9"/>
  <c r="J225" i="9"/>
  <c r="D225" i="9"/>
  <c r="F224" i="9"/>
  <c r="F223" i="9"/>
  <c r="F222" i="9"/>
  <c r="F221" i="9"/>
  <c r="F220" i="9"/>
  <c r="F219" i="9"/>
  <c r="K217" i="9"/>
  <c r="J217" i="9"/>
  <c r="D217" i="9"/>
  <c r="F216" i="9"/>
  <c r="K213" i="9"/>
  <c r="J213" i="9"/>
  <c r="D213" i="9"/>
  <c r="F212" i="9"/>
  <c r="F211" i="9"/>
  <c r="K208" i="9"/>
  <c r="J208" i="9"/>
  <c r="D208" i="9"/>
  <c r="F207" i="9"/>
  <c r="F206" i="9"/>
  <c r="F205" i="9"/>
  <c r="F204" i="9"/>
  <c r="F203" i="9"/>
  <c r="K201" i="9"/>
  <c r="J201" i="9"/>
  <c r="D201" i="9"/>
  <c r="F200" i="9"/>
  <c r="F199" i="9"/>
  <c r="F198" i="9"/>
  <c r="F197" i="9"/>
  <c r="K194" i="9"/>
  <c r="J194" i="9"/>
  <c r="D194" i="9"/>
  <c r="F193" i="9"/>
  <c r="F192" i="9"/>
  <c r="F191" i="9"/>
  <c r="F190" i="9"/>
  <c r="F189" i="9"/>
  <c r="F188" i="9"/>
  <c r="K186" i="9"/>
  <c r="J186" i="9"/>
  <c r="D186" i="9"/>
  <c r="F185" i="9"/>
  <c r="F184" i="9"/>
  <c r="K181" i="9"/>
  <c r="J181" i="9"/>
  <c r="D181" i="9"/>
  <c r="F180" i="9"/>
  <c r="F179" i="9"/>
  <c r="F178" i="9"/>
  <c r="F177" i="9"/>
  <c r="F176" i="9"/>
  <c r="K174" i="9"/>
  <c r="J174" i="9"/>
  <c r="D174" i="9"/>
  <c r="F173" i="9"/>
  <c r="F172" i="9"/>
  <c r="F171" i="9"/>
  <c r="F170" i="9"/>
  <c r="F169" i="9"/>
  <c r="K166" i="9"/>
  <c r="J166" i="9"/>
  <c r="D166" i="9"/>
  <c r="F165" i="9"/>
  <c r="F164" i="9"/>
  <c r="F163" i="9"/>
  <c r="F162" i="9"/>
  <c r="F161" i="9"/>
  <c r="K159" i="9"/>
  <c r="J159" i="9"/>
  <c r="D159" i="9"/>
  <c r="F158" i="9"/>
  <c r="F157" i="9"/>
  <c r="F156" i="9"/>
  <c r="K153" i="9"/>
  <c r="J153" i="9"/>
  <c r="D153" i="9"/>
  <c r="F152" i="9"/>
  <c r="F151" i="9"/>
  <c r="F150" i="9"/>
  <c r="F149" i="9"/>
  <c r="F148" i="9"/>
  <c r="K146" i="9"/>
  <c r="J146" i="9"/>
  <c r="D146" i="9"/>
  <c r="F145" i="9"/>
  <c r="F144" i="9"/>
  <c r="F143" i="9"/>
  <c r="K140" i="9"/>
  <c r="J140" i="9"/>
  <c r="D140" i="9"/>
  <c r="F139" i="9"/>
  <c r="F138" i="9"/>
  <c r="F140" i="9" s="1"/>
  <c r="K136" i="9"/>
  <c r="J136" i="9"/>
  <c r="D136" i="9"/>
  <c r="F135" i="9"/>
  <c r="F134" i="9"/>
  <c r="F133" i="9"/>
  <c r="F132" i="9"/>
  <c r="F131" i="9"/>
  <c r="F130" i="9"/>
  <c r="K128" i="9"/>
  <c r="J128" i="9"/>
  <c r="D128" i="9"/>
  <c r="F127" i="9"/>
  <c r="F128" i="9" s="1"/>
  <c r="H128" i="9" s="1"/>
  <c r="K124" i="9"/>
  <c r="J124" i="9"/>
  <c r="D124" i="9"/>
  <c r="F123" i="9"/>
  <c r="F122" i="9"/>
  <c r="F121" i="9"/>
  <c r="F120" i="9"/>
  <c r="K118" i="9"/>
  <c r="J118" i="9"/>
  <c r="D118" i="9"/>
  <c r="F117" i="9"/>
  <c r="F116" i="9"/>
  <c r="F115" i="9"/>
  <c r="F114" i="9"/>
  <c r="F113" i="9"/>
  <c r="F112" i="9"/>
  <c r="K109" i="9"/>
  <c r="J109" i="9"/>
  <c r="D109" i="9"/>
  <c r="F108" i="9"/>
  <c r="F107" i="9"/>
  <c r="F106" i="9"/>
  <c r="F105" i="9"/>
  <c r="F104" i="9"/>
  <c r="K102" i="9"/>
  <c r="J102" i="9"/>
  <c r="D102" i="9"/>
  <c r="F101" i="9"/>
  <c r="F100" i="9"/>
  <c r="F99" i="9"/>
  <c r="K96" i="9"/>
  <c r="J96" i="9"/>
  <c r="D96" i="9"/>
  <c r="F95" i="9"/>
  <c r="F94" i="9"/>
  <c r="K92" i="9"/>
  <c r="J92" i="9"/>
  <c r="D92" i="9"/>
  <c r="F91" i="9"/>
  <c r="F90" i="9"/>
  <c r="F89" i="9"/>
  <c r="F88" i="9"/>
  <c r="F87" i="9"/>
  <c r="F86" i="9"/>
  <c r="K84" i="9"/>
  <c r="J84" i="9"/>
  <c r="D84" i="9"/>
  <c r="F83" i="9"/>
  <c r="F84" i="9" s="1"/>
  <c r="K80" i="9"/>
  <c r="J80" i="9"/>
  <c r="D80" i="9"/>
  <c r="F79" i="9"/>
  <c r="F78" i="9"/>
  <c r="F77" i="9"/>
  <c r="F76" i="9"/>
  <c r="F75" i="9"/>
  <c r="K73" i="9"/>
  <c r="J73" i="9"/>
  <c r="D73" i="9"/>
  <c r="F72" i="9"/>
  <c r="F71" i="9"/>
  <c r="F70" i="9"/>
  <c r="F69" i="9"/>
  <c r="K66" i="9"/>
  <c r="J66" i="9"/>
  <c r="D66" i="9"/>
  <c r="F65" i="9"/>
  <c r="F64" i="9"/>
  <c r="F66" i="9" s="1"/>
  <c r="K62" i="9"/>
  <c r="J62" i="9"/>
  <c r="D62" i="9"/>
  <c r="F61" i="9"/>
  <c r="F60" i="9"/>
  <c r="F59" i="9"/>
  <c r="F58" i="9"/>
  <c r="F57" i="9"/>
  <c r="F56" i="9"/>
  <c r="F55" i="9"/>
  <c r="F54" i="9"/>
  <c r="K52" i="9"/>
  <c r="J52" i="9"/>
  <c r="D52" i="9"/>
  <c r="F51" i="9"/>
  <c r="F50" i="9"/>
  <c r="F49" i="9"/>
  <c r="F48" i="9"/>
  <c r="F47" i="9"/>
  <c r="K44" i="9"/>
  <c r="J44" i="9"/>
  <c r="D44" i="9"/>
  <c r="F43" i="9"/>
  <c r="F42" i="9"/>
  <c r="F41" i="9"/>
  <c r="F40" i="9"/>
  <c r="F39" i="9"/>
  <c r="F38" i="9"/>
  <c r="K36" i="9"/>
  <c r="J36" i="9"/>
  <c r="D36" i="9"/>
  <c r="F35" i="9"/>
  <c r="F34" i="9"/>
  <c r="F33" i="9"/>
  <c r="K30" i="9"/>
  <c r="J30" i="9"/>
  <c r="D30" i="9"/>
  <c r="F29" i="9"/>
  <c r="F28" i="9"/>
  <c r="F27" i="9"/>
  <c r="F26" i="9"/>
  <c r="F25" i="9"/>
  <c r="K23" i="9"/>
  <c r="J23" i="9"/>
  <c r="D23" i="9"/>
  <c r="F22" i="9"/>
  <c r="F21" i="9"/>
  <c r="F23" i="9" s="1"/>
  <c r="O23" i="9" s="1"/>
  <c r="P23" i="9" s="1"/>
  <c r="K18" i="9"/>
  <c r="J18" i="9"/>
  <c r="D18" i="9"/>
  <c r="F17" i="9"/>
  <c r="F16" i="9"/>
  <c r="F15" i="9"/>
  <c r="F14" i="9"/>
  <c r="F13" i="9"/>
  <c r="K11" i="9"/>
  <c r="J11" i="9"/>
  <c r="D11" i="9"/>
  <c r="F10" i="9"/>
  <c r="F9" i="9"/>
  <c r="F8" i="9"/>
  <c r="F7" i="9"/>
  <c r="F6" i="9"/>
  <c r="F213" i="9" l="1"/>
  <c r="O213" i="9" s="1"/>
  <c r="P213" i="9" s="1"/>
  <c r="O32" i="10"/>
  <c r="P32" i="10" s="1"/>
  <c r="H32" i="10"/>
  <c r="G32" i="10"/>
  <c r="P60" i="10"/>
  <c r="O250" i="10"/>
  <c r="G248" i="10"/>
  <c r="L248" i="10" s="1"/>
  <c r="H248" i="10"/>
  <c r="M248" i="10" s="1"/>
  <c r="H243" i="10"/>
  <c r="M243" i="10" s="1"/>
  <c r="G243" i="10"/>
  <c r="L243" i="10" s="1"/>
  <c r="G236" i="10"/>
  <c r="L236" i="10" s="1"/>
  <c r="H236" i="10"/>
  <c r="M236" i="10" s="1"/>
  <c r="H230" i="10"/>
  <c r="M230" i="10" s="1"/>
  <c r="G230" i="10"/>
  <c r="L230" i="10" s="1"/>
  <c r="G224" i="10"/>
  <c r="L224" i="10" s="1"/>
  <c r="H224" i="10"/>
  <c r="M224" i="10" s="1"/>
  <c r="H215" i="10"/>
  <c r="M215" i="10" s="1"/>
  <c r="G215" i="10"/>
  <c r="G207" i="10"/>
  <c r="H207" i="10"/>
  <c r="M207" i="10" s="1"/>
  <c r="H199" i="10"/>
  <c r="M199" i="10" s="1"/>
  <c r="G199" i="10"/>
  <c r="L199" i="10" s="1"/>
  <c r="G195" i="10"/>
  <c r="L195" i="10" s="1"/>
  <c r="H195" i="10"/>
  <c r="H189" i="10"/>
  <c r="G189" i="10"/>
  <c r="L189" i="10" s="1"/>
  <c r="G180" i="10"/>
  <c r="L180" i="10" s="1"/>
  <c r="H180" i="10"/>
  <c r="M180" i="10" s="1"/>
  <c r="H175" i="10"/>
  <c r="M175" i="10" s="1"/>
  <c r="G175" i="10"/>
  <c r="G169" i="10"/>
  <c r="H169" i="10"/>
  <c r="M169" i="10" s="1"/>
  <c r="H162" i="10"/>
  <c r="M162" i="10" s="1"/>
  <c r="G162" i="10"/>
  <c r="G154" i="10"/>
  <c r="L154" i="10" s="1"/>
  <c r="H154" i="10"/>
  <c r="M154" i="10" s="1"/>
  <c r="H149" i="10"/>
  <c r="M149" i="10" s="1"/>
  <c r="G149" i="10"/>
  <c r="L149" i="10" s="1"/>
  <c r="G141" i="10"/>
  <c r="H141" i="10"/>
  <c r="M141" i="10" s="1"/>
  <c r="H135" i="10"/>
  <c r="M135" i="10" s="1"/>
  <c r="G135" i="10"/>
  <c r="L135" i="10" s="1"/>
  <c r="H131" i="10"/>
  <c r="G131" i="10"/>
  <c r="L131" i="10" s="1"/>
  <c r="H122" i="10"/>
  <c r="M122" i="10" s="1"/>
  <c r="G122" i="10"/>
  <c r="L122" i="10" s="1"/>
  <c r="H116" i="10"/>
  <c r="M116" i="10" s="1"/>
  <c r="G116" i="10"/>
  <c r="L116" i="10" s="1"/>
  <c r="H111" i="10"/>
  <c r="M111" i="10" s="1"/>
  <c r="G111" i="10"/>
  <c r="L111" i="10" s="1"/>
  <c r="G105" i="10"/>
  <c r="H105" i="10"/>
  <c r="M105" i="10" s="1"/>
  <c r="H97" i="10"/>
  <c r="M97" i="10" s="1"/>
  <c r="G97" i="10"/>
  <c r="L97" i="10" s="1"/>
  <c r="G90" i="10"/>
  <c r="L90" i="10" s="1"/>
  <c r="H90" i="10"/>
  <c r="M90" i="10" s="1"/>
  <c r="H86" i="10"/>
  <c r="G86" i="10"/>
  <c r="L86" i="10" s="1"/>
  <c r="G77" i="10"/>
  <c r="H77" i="10"/>
  <c r="M77" i="10" s="1"/>
  <c r="H72" i="10"/>
  <c r="G72" i="10"/>
  <c r="L72" i="10" s="1"/>
  <c r="H65" i="10"/>
  <c r="M65" i="10" s="1"/>
  <c r="G65" i="10"/>
  <c r="L65" i="10" s="1"/>
  <c r="H60" i="10"/>
  <c r="M60" i="10" s="1"/>
  <c r="G60" i="10"/>
  <c r="L60" i="10" s="1"/>
  <c r="H56" i="10"/>
  <c r="M56" i="10" s="1"/>
  <c r="G56" i="10"/>
  <c r="H48" i="10"/>
  <c r="M48" i="10" s="1"/>
  <c r="G48" i="10"/>
  <c r="L48" i="10" s="1"/>
  <c r="G40" i="10"/>
  <c r="L40" i="10" s="1"/>
  <c r="H40" i="10"/>
  <c r="M40" i="10" s="1"/>
  <c r="G28" i="10"/>
  <c r="H28" i="10"/>
  <c r="M28" i="10" s="1"/>
  <c r="H21" i="10"/>
  <c r="G21" i="10"/>
  <c r="L21" i="10" s="1"/>
  <c r="G16" i="10"/>
  <c r="L16" i="10" s="1"/>
  <c r="H16" i="10"/>
  <c r="H9" i="10"/>
  <c r="G9" i="10"/>
  <c r="L9" i="10" s="1"/>
  <c r="F250" i="10"/>
  <c r="G128" i="9"/>
  <c r="O128" i="9"/>
  <c r="P128" i="9" s="1"/>
  <c r="F194" i="9"/>
  <c r="G194" i="9" s="1"/>
  <c r="L194" i="9" s="1"/>
  <c r="F248" i="9"/>
  <c r="H248" i="9" s="1"/>
  <c r="M248" i="9" s="1"/>
  <c r="F267" i="9"/>
  <c r="O267" i="9" s="1"/>
  <c r="P267" i="9" s="1"/>
  <c r="F52" i="9"/>
  <c r="F11" i="9"/>
  <c r="O11" i="9" s="1"/>
  <c r="F18" i="9"/>
  <c r="O18" i="9" s="1"/>
  <c r="P18" i="9" s="1"/>
  <c r="F92" i="9"/>
  <c r="H92" i="9" s="1"/>
  <c r="F186" i="9"/>
  <c r="H186" i="9" s="1"/>
  <c r="M195" i="10"/>
  <c r="L175" i="10"/>
  <c r="L162" i="10"/>
  <c r="L141" i="10"/>
  <c r="L105" i="10"/>
  <c r="L169" i="10"/>
  <c r="M189" i="10"/>
  <c r="L215" i="10"/>
  <c r="M131" i="10"/>
  <c r="L207" i="10"/>
  <c r="M86" i="10"/>
  <c r="M72" i="10"/>
  <c r="L28" i="10"/>
  <c r="L56" i="10"/>
  <c r="L77" i="10"/>
  <c r="M32" i="10"/>
  <c r="L32" i="10"/>
  <c r="M21" i="10"/>
  <c r="F73" i="9"/>
  <c r="G73" i="9" s="1"/>
  <c r="L73" i="9" s="1"/>
  <c r="F118" i="9"/>
  <c r="O118" i="9" s="1"/>
  <c r="P118" i="9" s="1"/>
  <c r="F159" i="9"/>
  <c r="O159" i="9" s="1"/>
  <c r="P159" i="9" s="1"/>
  <c r="F30" i="9"/>
  <c r="H30" i="9" s="1"/>
  <c r="M30" i="9" s="1"/>
  <c r="F44" i="9"/>
  <c r="O44" i="9" s="1"/>
  <c r="P44" i="9" s="1"/>
  <c r="F62" i="9"/>
  <c r="G62" i="9" s="1"/>
  <c r="F80" i="9"/>
  <c r="G80" i="9" s="1"/>
  <c r="L80" i="9" s="1"/>
  <c r="F254" i="9"/>
  <c r="O254" i="9" s="1"/>
  <c r="P254" i="9" s="1"/>
  <c r="F102" i="9"/>
  <c r="O102" i="9" s="1"/>
  <c r="P102" i="9" s="1"/>
  <c r="F146" i="9"/>
  <c r="O146" i="9" s="1"/>
  <c r="P146" i="9" s="1"/>
  <c r="F153" i="9"/>
  <c r="H153" i="9" s="1"/>
  <c r="M153" i="9" s="1"/>
  <c r="F166" i="9"/>
  <c r="O166" i="9" s="1"/>
  <c r="P166" i="9" s="1"/>
  <c r="F201" i="9"/>
  <c r="H201" i="9" s="1"/>
  <c r="M201" i="9" s="1"/>
  <c r="F208" i="9"/>
  <c r="O208" i="9" s="1"/>
  <c r="P208" i="9" s="1"/>
  <c r="F217" i="9"/>
  <c r="O217" i="9" s="1"/>
  <c r="P217" i="9" s="1"/>
  <c r="F233" i="9"/>
  <c r="H233" i="9" s="1"/>
  <c r="M233" i="9" s="1"/>
  <c r="F225" i="9"/>
  <c r="H11" i="9"/>
  <c r="H66" i="9"/>
  <c r="O66" i="9"/>
  <c r="P66" i="9" s="1"/>
  <c r="G66" i="9"/>
  <c r="O194" i="9"/>
  <c r="P194" i="9" s="1"/>
  <c r="H44" i="9"/>
  <c r="M44" i="9" s="1"/>
  <c r="O92" i="9"/>
  <c r="P92" i="9" s="1"/>
  <c r="O73" i="9"/>
  <c r="P73" i="9" s="1"/>
  <c r="G201" i="9"/>
  <c r="L201" i="9" s="1"/>
  <c r="G102" i="9"/>
  <c r="L102" i="9" s="1"/>
  <c r="F174" i="9"/>
  <c r="F261" i="9"/>
  <c r="J271" i="9"/>
  <c r="H52" i="9"/>
  <c r="F124" i="9"/>
  <c r="F181" i="9"/>
  <c r="H225" i="9"/>
  <c r="M225" i="9" s="1"/>
  <c r="O140" i="9"/>
  <c r="P140" i="9" s="1"/>
  <c r="G140" i="9"/>
  <c r="H140" i="9"/>
  <c r="G159" i="9"/>
  <c r="L159" i="9" s="1"/>
  <c r="G213" i="9"/>
  <c r="L213" i="9" s="1"/>
  <c r="H213" i="9"/>
  <c r="M213" i="9" s="1"/>
  <c r="D271" i="9"/>
  <c r="K271" i="9"/>
  <c r="G23" i="9"/>
  <c r="L23" i="9" s="1"/>
  <c r="H23" i="9"/>
  <c r="M23" i="9" s="1"/>
  <c r="F36" i="9"/>
  <c r="O84" i="9"/>
  <c r="P84" i="9" s="1"/>
  <c r="G84" i="9"/>
  <c r="H84" i="9"/>
  <c r="F96" i="9"/>
  <c r="F109" i="9"/>
  <c r="F136" i="9"/>
  <c r="F242" i="9"/>
  <c r="O248" i="9"/>
  <c r="P248" i="9" s="1"/>
  <c r="N271" i="8"/>
  <c r="F131" i="8"/>
  <c r="F132" i="8"/>
  <c r="F133" i="8"/>
  <c r="F134" i="8"/>
  <c r="F135" i="8"/>
  <c r="F121" i="8"/>
  <c r="F122" i="8"/>
  <c r="F123" i="8"/>
  <c r="F127" i="8"/>
  <c r="F130" i="8"/>
  <c r="F138" i="8"/>
  <c r="F139" i="8"/>
  <c r="H159" i="9" l="1"/>
  <c r="M159" i="9" s="1"/>
  <c r="G153" i="9"/>
  <c r="L153" i="9" s="1"/>
  <c r="O80" i="9"/>
  <c r="P80" i="9" s="1"/>
  <c r="H194" i="9"/>
  <c r="M194" i="9" s="1"/>
  <c r="H146" i="9"/>
  <c r="M146" i="9" s="1"/>
  <c r="H80" i="9"/>
  <c r="M80" i="9" s="1"/>
  <c r="G11" i="9"/>
  <c r="G92" i="9"/>
  <c r="G267" i="9"/>
  <c r="L267" i="9" s="1"/>
  <c r="G248" i="9"/>
  <c r="L248" i="9" s="1"/>
  <c r="H267" i="9"/>
  <c r="M267" i="9" s="1"/>
  <c r="O153" i="9"/>
  <c r="P153" i="9" s="1"/>
  <c r="O30" i="9"/>
  <c r="P30" i="9" s="1"/>
  <c r="G233" i="9"/>
  <c r="L233" i="9" s="1"/>
  <c r="G18" i="9"/>
  <c r="L18" i="9" s="1"/>
  <c r="H254" i="9"/>
  <c r="M254" i="9" s="1"/>
  <c r="O233" i="9"/>
  <c r="P233" i="9" s="1"/>
  <c r="H18" i="9"/>
  <c r="M18" i="9" s="1"/>
  <c r="P250" i="10"/>
  <c r="N48" i="10"/>
  <c r="Q48" i="10" s="1"/>
  <c r="N248" i="10"/>
  <c r="Q248" i="10" s="1"/>
  <c r="N215" i="10"/>
  <c r="Q215" i="10" s="1"/>
  <c r="N230" i="10"/>
  <c r="Q230" i="10" s="1"/>
  <c r="N149" i="10"/>
  <c r="Q149" i="10" s="1"/>
  <c r="N236" i="10"/>
  <c r="Q236" i="10" s="1"/>
  <c r="N135" i="10"/>
  <c r="Q135" i="10" s="1"/>
  <c r="N154" i="10"/>
  <c r="Q154" i="10" s="1"/>
  <c r="N111" i="10"/>
  <c r="Q111" i="10" s="1"/>
  <c r="N56" i="10"/>
  <c r="Q56" i="10" s="1"/>
  <c r="N189" i="10"/>
  <c r="Q189" i="10" s="1"/>
  <c r="N60" i="10"/>
  <c r="Q60" i="10" s="1"/>
  <c r="N162" i="10"/>
  <c r="Q162" i="10" s="1"/>
  <c r="N195" i="10"/>
  <c r="Q195" i="10" s="1"/>
  <c r="N116" i="10"/>
  <c r="Q116" i="10" s="1"/>
  <c r="N105" i="10"/>
  <c r="Q105" i="10" s="1"/>
  <c r="N86" i="10"/>
  <c r="Q86" i="10" s="1"/>
  <c r="N32" i="10"/>
  <c r="Q32" i="10" s="1"/>
  <c r="N77" i="10"/>
  <c r="Q77" i="10" s="1"/>
  <c r="N72" i="10"/>
  <c r="Q72" i="10" s="1"/>
  <c r="N97" i="10"/>
  <c r="Q97" i="10" s="1"/>
  <c r="N180" i="10"/>
  <c r="Q180" i="10" s="1"/>
  <c r="N141" i="10"/>
  <c r="Q141" i="10" s="1"/>
  <c r="N199" i="10"/>
  <c r="Q199" i="10" s="1"/>
  <c r="N90" i="10"/>
  <c r="Q90" i="10" s="1"/>
  <c r="N175" i="10"/>
  <c r="Q175" i="10" s="1"/>
  <c r="N169" i="10"/>
  <c r="Q169" i="10" s="1"/>
  <c r="N21" i="10"/>
  <c r="Q21" i="10" s="1"/>
  <c r="N65" i="10"/>
  <c r="Q65" i="10" s="1"/>
  <c r="N207" i="10"/>
  <c r="Q207" i="10" s="1"/>
  <c r="N131" i="10"/>
  <c r="Q131" i="10" s="1"/>
  <c r="N243" i="10"/>
  <c r="Q243" i="10" s="1"/>
  <c r="N122" i="10"/>
  <c r="Q122" i="10" s="1"/>
  <c r="N224" i="10"/>
  <c r="Q224" i="10" s="1"/>
  <c r="N40" i="10"/>
  <c r="Q40" i="10" s="1"/>
  <c r="N28" i="10"/>
  <c r="Q28" i="10" s="1"/>
  <c r="M16" i="10"/>
  <c r="N16" i="10" s="1"/>
  <c r="Q16" i="10" s="1"/>
  <c r="H250" i="10"/>
  <c r="L250" i="10"/>
  <c r="G217" i="9"/>
  <c r="L217" i="9" s="1"/>
  <c r="G146" i="9"/>
  <c r="L146" i="9" s="1"/>
  <c r="G186" i="9"/>
  <c r="L186" i="9" s="1"/>
  <c r="G52" i="9"/>
  <c r="Q23" i="9"/>
  <c r="O186" i="9"/>
  <c r="P186" i="9" s="1"/>
  <c r="O52" i="9"/>
  <c r="P52" i="9" s="1"/>
  <c r="G208" i="9"/>
  <c r="L208" i="9" s="1"/>
  <c r="O62" i="9"/>
  <c r="P62" i="9" s="1"/>
  <c r="H118" i="9"/>
  <c r="M118" i="9" s="1"/>
  <c r="Q18" i="9"/>
  <c r="H217" i="9"/>
  <c r="M217" i="9" s="1"/>
  <c r="H166" i="9"/>
  <c r="M166" i="9" s="1"/>
  <c r="H102" i="9"/>
  <c r="M102" i="9" s="1"/>
  <c r="G254" i="9"/>
  <c r="L254" i="9" s="1"/>
  <c r="H208" i="9"/>
  <c r="M208" i="9" s="1"/>
  <c r="G30" i="9"/>
  <c r="L30" i="9" s="1"/>
  <c r="G44" i="9"/>
  <c r="L44" i="9" s="1"/>
  <c r="Q128" i="9"/>
  <c r="G118" i="9"/>
  <c r="L118" i="9" s="1"/>
  <c r="G250" i="10"/>
  <c r="M9" i="10"/>
  <c r="N9" i="10" s="1"/>
  <c r="Q9" i="10" s="1"/>
  <c r="Q159" i="9"/>
  <c r="Q248" i="9"/>
  <c r="Q140" i="9"/>
  <c r="O201" i="9"/>
  <c r="P201" i="9" s="1"/>
  <c r="H73" i="9"/>
  <c r="M73" i="9" s="1"/>
  <c r="Q92" i="9"/>
  <c r="H62" i="9"/>
  <c r="Q62" i="9" s="1"/>
  <c r="Q44" i="9"/>
  <c r="G166" i="9"/>
  <c r="L166" i="9" s="1"/>
  <c r="Q233" i="9"/>
  <c r="Q213" i="9"/>
  <c r="O225" i="9"/>
  <c r="P225" i="9" s="1"/>
  <c r="G225" i="9"/>
  <c r="L225" i="9" s="1"/>
  <c r="O109" i="9"/>
  <c r="P109" i="9" s="1"/>
  <c r="H109" i="9"/>
  <c r="M109" i="9" s="1"/>
  <c r="G109" i="9"/>
  <c r="L109" i="9" s="1"/>
  <c r="M186" i="9"/>
  <c r="O261" i="9"/>
  <c r="P261" i="9" s="1"/>
  <c r="H261" i="9"/>
  <c r="M261" i="9" s="1"/>
  <c r="G261" i="9"/>
  <c r="L261" i="9" s="1"/>
  <c r="O174" i="9"/>
  <c r="P174" i="9" s="1"/>
  <c r="G174" i="9"/>
  <c r="L174" i="9" s="1"/>
  <c r="H174" i="9"/>
  <c r="M174" i="9" s="1"/>
  <c r="Q66" i="9"/>
  <c r="P11" i="9"/>
  <c r="O242" i="9"/>
  <c r="P242" i="9" s="1"/>
  <c r="H242" i="9"/>
  <c r="M242" i="9" s="1"/>
  <c r="G242" i="9"/>
  <c r="L242" i="9" s="1"/>
  <c r="Q84" i="9"/>
  <c r="O36" i="9"/>
  <c r="P36" i="9" s="1"/>
  <c r="G36" i="9"/>
  <c r="L36" i="9" s="1"/>
  <c r="H36" i="9"/>
  <c r="M36" i="9" s="1"/>
  <c r="O181" i="9"/>
  <c r="P181" i="9" s="1"/>
  <c r="H181" i="9"/>
  <c r="M181" i="9" s="1"/>
  <c r="G181" i="9"/>
  <c r="L181" i="9" s="1"/>
  <c r="Q146" i="9"/>
  <c r="Q30" i="9"/>
  <c r="Q80" i="9"/>
  <c r="F271" i="9"/>
  <c r="H96" i="9"/>
  <c r="Q96" i="9" s="1"/>
  <c r="G96" i="9"/>
  <c r="O96" i="9"/>
  <c r="P96" i="9" s="1"/>
  <c r="Q166" i="9"/>
  <c r="O136" i="9"/>
  <c r="P136" i="9" s="1"/>
  <c r="G136" i="9"/>
  <c r="H136" i="9"/>
  <c r="O124" i="9"/>
  <c r="P124" i="9" s="1"/>
  <c r="G124" i="9"/>
  <c r="L124" i="9" s="1"/>
  <c r="H124" i="9"/>
  <c r="M124" i="9" s="1"/>
  <c r="L11" i="9"/>
  <c r="M11" i="9"/>
  <c r="Q254" i="9" l="1"/>
  <c r="Q186" i="9"/>
  <c r="Q194" i="9"/>
  <c r="Q153" i="9"/>
  <c r="Q118" i="9"/>
  <c r="Q267" i="9"/>
  <c r="Q208" i="9"/>
  <c r="Q217" i="9"/>
  <c r="Q250" i="10"/>
  <c r="N250" i="10"/>
  <c r="M250" i="10"/>
  <c r="O271" i="9"/>
  <c r="Q136" i="9"/>
  <c r="Q73" i="9"/>
  <c r="Q242" i="9"/>
  <c r="Q102" i="9"/>
  <c r="Q225" i="9"/>
  <c r="Q109" i="9"/>
  <c r="C273" i="9"/>
  <c r="H273" i="9"/>
  <c r="Q52" i="9"/>
  <c r="Q201" i="9"/>
  <c r="Q181" i="9"/>
  <c r="H271" i="9"/>
  <c r="M271" i="9"/>
  <c r="L271" i="9"/>
  <c r="G271" i="9"/>
  <c r="Q124" i="9"/>
  <c r="Q36" i="9"/>
  <c r="P271" i="9"/>
  <c r="Q11" i="9"/>
  <c r="Q174" i="9"/>
  <c r="Q261" i="9"/>
  <c r="I271" i="8"/>
  <c r="F269" i="8"/>
  <c r="H269" i="8" s="1"/>
  <c r="K267" i="8"/>
  <c r="K261" i="8"/>
  <c r="K254" i="8"/>
  <c r="K248" i="8"/>
  <c r="K242" i="8"/>
  <c r="K233" i="8"/>
  <c r="K225" i="8"/>
  <c r="K217" i="8"/>
  <c r="K213" i="8"/>
  <c r="K208" i="8"/>
  <c r="K201" i="8"/>
  <c r="K194" i="8"/>
  <c r="K186" i="8"/>
  <c r="K181" i="8"/>
  <c r="K174" i="8"/>
  <c r="K166" i="8"/>
  <c r="K159" i="8"/>
  <c r="K153" i="8"/>
  <c r="K146" i="8"/>
  <c r="K140" i="8"/>
  <c r="K136" i="8"/>
  <c r="K128" i="8"/>
  <c r="K124" i="8"/>
  <c r="K118" i="8"/>
  <c r="K109" i="8"/>
  <c r="K102" i="8"/>
  <c r="K96" i="8"/>
  <c r="K92" i="8"/>
  <c r="K84" i="8"/>
  <c r="K80" i="8"/>
  <c r="K73" i="8"/>
  <c r="K66" i="8"/>
  <c r="K62" i="8"/>
  <c r="K52" i="8"/>
  <c r="K44" i="8"/>
  <c r="K36" i="8"/>
  <c r="K30" i="8"/>
  <c r="K23" i="8"/>
  <c r="K18" i="8"/>
  <c r="J18" i="8"/>
  <c r="K11" i="8"/>
  <c r="J267" i="8"/>
  <c r="J261" i="8"/>
  <c r="J254" i="8"/>
  <c r="J248" i="8"/>
  <c r="J242" i="8"/>
  <c r="J233" i="8"/>
  <c r="J225" i="8"/>
  <c r="J217" i="8"/>
  <c r="J213" i="8"/>
  <c r="J208" i="8"/>
  <c r="J201" i="8"/>
  <c r="J194" i="8"/>
  <c r="J186" i="8"/>
  <c r="J181" i="8"/>
  <c r="J174" i="8"/>
  <c r="J166" i="8"/>
  <c r="J159" i="8"/>
  <c r="J153" i="8"/>
  <c r="J146" i="8"/>
  <c r="J140" i="8"/>
  <c r="J136" i="8"/>
  <c r="J128" i="8"/>
  <c r="J124" i="8"/>
  <c r="J118" i="8"/>
  <c r="J109" i="8"/>
  <c r="J102" i="8"/>
  <c r="J96" i="8"/>
  <c r="J92" i="8"/>
  <c r="J84" i="8"/>
  <c r="J80" i="8"/>
  <c r="J73" i="8"/>
  <c r="J66" i="8"/>
  <c r="J62" i="8"/>
  <c r="J52" i="8"/>
  <c r="J44" i="8"/>
  <c r="J36" i="8"/>
  <c r="J30" i="8"/>
  <c r="J23" i="8"/>
  <c r="J11" i="8"/>
  <c r="C274" i="9" l="1"/>
  <c r="C275" i="9" s="1"/>
  <c r="Q271" i="9"/>
  <c r="K271" i="8"/>
  <c r="E283" i="8" s="1"/>
  <c r="J271" i="8"/>
  <c r="F16" i="8"/>
  <c r="F206" i="8"/>
  <c r="F179" i="8"/>
  <c r="F162" i="8"/>
  <c r="F163" i="8"/>
  <c r="F164" i="8"/>
  <c r="F165" i="8"/>
  <c r="F151" i="8"/>
  <c r="F78" i="8"/>
  <c r="F56" i="8"/>
  <c r="F28" i="8"/>
  <c r="D267" i="8" l="1"/>
  <c r="F266" i="8"/>
  <c r="F265" i="8"/>
  <c r="F264" i="8"/>
  <c r="F263" i="8"/>
  <c r="D261" i="8"/>
  <c r="F260" i="8"/>
  <c r="F259" i="8"/>
  <c r="F258" i="8"/>
  <c r="F257" i="8"/>
  <c r="F256" i="8"/>
  <c r="D254" i="8"/>
  <c r="F252" i="8"/>
  <c r="F251" i="8"/>
  <c r="F250" i="8"/>
  <c r="D248" i="8"/>
  <c r="F246" i="8"/>
  <c r="F245" i="8"/>
  <c r="F244" i="8"/>
  <c r="D242" i="8"/>
  <c r="K241" i="8"/>
  <c r="F241" i="8"/>
  <c r="F240" i="8"/>
  <c r="F239" i="8"/>
  <c r="F238" i="8"/>
  <c r="F237" i="8"/>
  <c r="F236" i="8"/>
  <c r="F235" i="8"/>
  <c r="D233" i="8"/>
  <c r="F232" i="8"/>
  <c r="F231" i="8"/>
  <c r="F230" i="8"/>
  <c r="F229" i="8"/>
  <c r="F228" i="8"/>
  <c r="F227" i="8"/>
  <c r="D225" i="8"/>
  <c r="F224" i="8"/>
  <c r="F223" i="8"/>
  <c r="F222" i="8"/>
  <c r="F221" i="8"/>
  <c r="F220" i="8"/>
  <c r="F219" i="8"/>
  <c r="D217" i="8"/>
  <c r="F216" i="8"/>
  <c r="F215" i="8"/>
  <c r="D213" i="8"/>
  <c r="F212" i="8"/>
  <c r="F211" i="8"/>
  <c r="D208" i="8"/>
  <c r="F207" i="8"/>
  <c r="F205" i="8"/>
  <c r="F204" i="8"/>
  <c r="F203" i="8"/>
  <c r="D201" i="8"/>
  <c r="F200" i="8"/>
  <c r="F199" i="8"/>
  <c r="F198" i="8"/>
  <c r="F197" i="8"/>
  <c r="D194" i="8"/>
  <c r="F193" i="8"/>
  <c r="F192" i="8"/>
  <c r="F191" i="8"/>
  <c r="F190" i="8"/>
  <c r="F189" i="8"/>
  <c r="F188" i="8"/>
  <c r="D186" i="8"/>
  <c r="F185" i="8"/>
  <c r="F184" i="8"/>
  <c r="D181" i="8"/>
  <c r="F180" i="8"/>
  <c r="F178" i="8"/>
  <c r="F177" i="8"/>
  <c r="F176" i="8"/>
  <c r="D174" i="8"/>
  <c r="F173" i="8"/>
  <c r="F172" i="8"/>
  <c r="F171" i="8"/>
  <c r="F170" i="8"/>
  <c r="F169" i="8"/>
  <c r="D166" i="8"/>
  <c r="F161" i="8"/>
  <c r="D159" i="8"/>
  <c r="F158" i="8"/>
  <c r="F157" i="8"/>
  <c r="F156" i="8"/>
  <c r="D153" i="8"/>
  <c r="F152" i="8"/>
  <c r="F150" i="8"/>
  <c r="F149" i="8"/>
  <c r="F148" i="8"/>
  <c r="D146" i="8"/>
  <c r="F145" i="8"/>
  <c r="F144" i="8"/>
  <c r="F143" i="8"/>
  <c r="F140" i="8"/>
  <c r="D140" i="8"/>
  <c r="F136" i="8"/>
  <c r="D136" i="8"/>
  <c r="F128" i="8"/>
  <c r="D128" i="8"/>
  <c r="D124" i="8"/>
  <c r="F120" i="8"/>
  <c r="D118" i="8"/>
  <c r="F117" i="8"/>
  <c r="F116" i="8"/>
  <c r="F115" i="8"/>
  <c r="F114" i="8"/>
  <c r="F113" i="8"/>
  <c r="F112" i="8"/>
  <c r="D109" i="8"/>
  <c r="F108" i="8"/>
  <c r="F107" i="8"/>
  <c r="F106" i="8"/>
  <c r="F105" i="8"/>
  <c r="F104" i="8"/>
  <c r="D102" i="8"/>
  <c r="F101" i="8"/>
  <c r="F100" i="8"/>
  <c r="F99" i="8"/>
  <c r="D96" i="8"/>
  <c r="F95" i="8"/>
  <c r="F94" i="8"/>
  <c r="D92" i="8"/>
  <c r="F91" i="8"/>
  <c r="F90" i="8"/>
  <c r="F89" i="8"/>
  <c r="F88" i="8"/>
  <c r="F87" i="8"/>
  <c r="F86" i="8"/>
  <c r="D84" i="8"/>
  <c r="F83" i="8"/>
  <c r="F84" i="8" s="1"/>
  <c r="D80" i="8"/>
  <c r="F79" i="8"/>
  <c r="F77" i="8"/>
  <c r="F76" i="8"/>
  <c r="F75" i="8"/>
  <c r="D73" i="8"/>
  <c r="F72" i="8"/>
  <c r="F71" i="8"/>
  <c r="F70" i="8"/>
  <c r="F69" i="8"/>
  <c r="D66" i="8"/>
  <c r="F65" i="8"/>
  <c r="F64" i="8"/>
  <c r="D62" i="8"/>
  <c r="F61" i="8"/>
  <c r="F60" i="8"/>
  <c r="F59" i="8"/>
  <c r="F58" i="8"/>
  <c r="F57" i="8"/>
  <c r="F55" i="8"/>
  <c r="F54" i="8"/>
  <c r="D52" i="8"/>
  <c r="F51" i="8"/>
  <c r="F50" i="8"/>
  <c r="F49" i="8"/>
  <c r="F48" i="8"/>
  <c r="F47" i="8"/>
  <c r="D44" i="8"/>
  <c r="F43" i="8"/>
  <c r="F42" i="8"/>
  <c r="F41" i="8"/>
  <c r="F40" i="8"/>
  <c r="F39" i="8"/>
  <c r="F38" i="8"/>
  <c r="D36" i="8"/>
  <c r="F35" i="8"/>
  <c r="F34" i="8"/>
  <c r="F33" i="8"/>
  <c r="D30" i="8"/>
  <c r="F29" i="8"/>
  <c r="F27" i="8"/>
  <c r="F26" i="8"/>
  <c r="F25" i="8"/>
  <c r="D23" i="8"/>
  <c r="F22" i="8"/>
  <c r="F21" i="8"/>
  <c r="D18" i="8"/>
  <c r="F17" i="8"/>
  <c r="F15" i="8"/>
  <c r="F14" i="8"/>
  <c r="F13" i="8"/>
  <c r="D11" i="8"/>
  <c r="F10" i="8"/>
  <c r="F9" i="8"/>
  <c r="F8" i="8"/>
  <c r="F7" i="8"/>
  <c r="F6" i="8"/>
  <c r="O84" i="8" l="1"/>
  <c r="P84" i="8" s="1"/>
  <c r="O128" i="8"/>
  <c r="P128" i="8" s="1"/>
  <c r="O136" i="8"/>
  <c r="P136" i="8" s="1"/>
  <c r="O140" i="8"/>
  <c r="G128" i="8"/>
  <c r="H128" i="8"/>
  <c r="G140" i="8"/>
  <c r="H140" i="8"/>
  <c r="D271" i="8"/>
  <c r="C281" i="8" s="1"/>
  <c r="H84" i="8"/>
  <c r="Q84" i="8" s="1"/>
  <c r="G84" i="8"/>
  <c r="H136" i="8"/>
  <c r="G136" i="8"/>
  <c r="F66" i="8"/>
  <c r="F18" i="8"/>
  <c r="F23" i="8"/>
  <c r="F261" i="8"/>
  <c r="F96" i="8"/>
  <c r="F124" i="8"/>
  <c r="F146" i="8"/>
  <c r="F153" i="8"/>
  <c r="F181" i="8"/>
  <c r="F186" i="8"/>
  <c r="F254" i="8"/>
  <c r="F80" i="8"/>
  <c r="F102" i="8"/>
  <c r="F248" i="8"/>
  <c r="F52" i="8"/>
  <c r="F62" i="8"/>
  <c r="F73" i="8"/>
  <c r="F159" i="8"/>
  <c r="F201" i="8"/>
  <c r="F225" i="8"/>
  <c r="F242" i="8"/>
  <c r="F109" i="8"/>
  <c r="F208" i="8"/>
  <c r="F217" i="8"/>
  <c r="F267" i="8"/>
  <c r="F92" i="8"/>
  <c r="F213" i="8"/>
  <c r="F44" i="8"/>
  <c r="F233" i="8"/>
  <c r="F11" i="8"/>
  <c r="F30" i="8"/>
  <c r="F36" i="8"/>
  <c r="F118" i="8"/>
  <c r="F166" i="8"/>
  <c r="F174" i="8"/>
  <c r="F194" i="8"/>
  <c r="Q136" i="8" l="1"/>
  <c r="O166" i="8"/>
  <c r="P166" i="8" s="1"/>
  <c r="O11" i="8"/>
  <c r="P11" i="8" s="1"/>
  <c r="O92" i="8"/>
  <c r="P92" i="8" s="1"/>
  <c r="O159" i="8"/>
  <c r="P159" i="8" s="1"/>
  <c r="O186" i="8"/>
  <c r="P186" i="8" s="1"/>
  <c r="O18" i="8"/>
  <c r="P18" i="8" s="1"/>
  <c r="O233" i="8"/>
  <c r="P233" i="8" s="1"/>
  <c r="O242" i="8"/>
  <c r="P242" i="8" s="1"/>
  <c r="O102" i="8"/>
  <c r="P102" i="8" s="1"/>
  <c r="O96" i="8"/>
  <c r="P96" i="8" s="1"/>
  <c r="Q128" i="8"/>
  <c r="O36" i="8"/>
  <c r="P36" i="8" s="1"/>
  <c r="O225" i="8"/>
  <c r="P225" i="8" s="1"/>
  <c r="O109" i="8"/>
  <c r="P109" i="8" s="1"/>
  <c r="O118" i="8"/>
  <c r="P118" i="8" s="1"/>
  <c r="O267" i="8"/>
  <c r="P267" i="8" s="1"/>
  <c r="O73" i="8"/>
  <c r="P73" i="8" s="1"/>
  <c r="O181" i="8"/>
  <c r="P181" i="8" s="1"/>
  <c r="O194" i="8"/>
  <c r="P194" i="8" s="1"/>
  <c r="O44" i="8"/>
  <c r="P44" i="8" s="1"/>
  <c r="O217" i="8"/>
  <c r="P217" i="8" s="1"/>
  <c r="O62" i="8"/>
  <c r="P62" i="8" s="1"/>
  <c r="O80" i="8"/>
  <c r="P80" i="8" s="1"/>
  <c r="O153" i="8"/>
  <c r="P153" i="8" s="1"/>
  <c r="O174" i="8"/>
  <c r="P174" i="8" s="1"/>
  <c r="O30" i="8"/>
  <c r="P30" i="8" s="1"/>
  <c r="O213" i="8"/>
  <c r="P213" i="8" s="1"/>
  <c r="O208" i="8"/>
  <c r="P208" i="8" s="1"/>
  <c r="O201" i="8"/>
  <c r="P201" i="8" s="1"/>
  <c r="O52" i="8"/>
  <c r="P52" i="8" s="1"/>
  <c r="O146" i="8"/>
  <c r="P146" i="8" s="1"/>
  <c r="O23" i="8"/>
  <c r="P23" i="8" s="1"/>
  <c r="P140" i="8"/>
  <c r="O124" i="8"/>
  <c r="P124" i="8" s="1"/>
  <c r="O261" i="8"/>
  <c r="P261" i="8" s="1"/>
  <c r="O254" i="8"/>
  <c r="P254" i="8" s="1"/>
  <c r="O248" i="8"/>
  <c r="P248" i="8" s="1"/>
  <c r="O66" i="8"/>
  <c r="P66" i="8" s="1"/>
  <c r="H174" i="8"/>
  <c r="G174" i="8"/>
  <c r="L174" i="8" s="1"/>
  <c r="H213" i="8"/>
  <c r="M213" i="8" s="1"/>
  <c r="G213" i="8"/>
  <c r="L213" i="8" s="1"/>
  <c r="H52" i="8"/>
  <c r="Q52" i="8" s="1"/>
  <c r="G52" i="8"/>
  <c r="G233" i="8"/>
  <c r="L233" i="8" s="1"/>
  <c r="H233" i="8"/>
  <c r="M233" i="8" s="1"/>
  <c r="H242" i="8"/>
  <c r="Q242" i="8" s="1"/>
  <c r="G242" i="8"/>
  <c r="L242" i="8" s="1"/>
  <c r="H73" i="8"/>
  <c r="G73" i="8"/>
  <c r="H102" i="8"/>
  <c r="G102" i="8"/>
  <c r="L102" i="8" s="1"/>
  <c r="G181" i="8"/>
  <c r="L181" i="8" s="1"/>
  <c r="H181" i="8"/>
  <c r="Q181" i="8" s="1"/>
  <c r="G96" i="8"/>
  <c r="H96" i="8"/>
  <c r="Q96" i="8" s="1"/>
  <c r="G66" i="8"/>
  <c r="H66" i="8"/>
  <c r="Q66" i="8" s="1"/>
  <c r="G30" i="8"/>
  <c r="L30" i="8" s="1"/>
  <c r="H30" i="8"/>
  <c r="M30" i="8" s="1"/>
  <c r="H208" i="8"/>
  <c r="M208" i="8" s="1"/>
  <c r="G208" i="8"/>
  <c r="L208" i="8" s="1"/>
  <c r="G201" i="8"/>
  <c r="L201" i="8" s="1"/>
  <c r="H201" i="8"/>
  <c r="G254" i="8"/>
  <c r="L254" i="8" s="1"/>
  <c r="H254" i="8"/>
  <c r="Q254" i="8" s="1"/>
  <c r="G146" i="8"/>
  <c r="L146" i="8" s="1"/>
  <c r="H146" i="8"/>
  <c r="M146" i="8" s="1"/>
  <c r="G23" i="8"/>
  <c r="L23" i="8" s="1"/>
  <c r="H23" i="8"/>
  <c r="M23" i="8" s="1"/>
  <c r="G166" i="8"/>
  <c r="L166" i="8" s="1"/>
  <c r="H166" i="8"/>
  <c r="M166" i="8" s="1"/>
  <c r="F271" i="8"/>
  <c r="H11" i="8"/>
  <c r="Q11" i="8" s="1"/>
  <c r="G11" i="8"/>
  <c r="G92" i="8"/>
  <c r="H92" i="8"/>
  <c r="H109" i="8"/>
  <c r="M109" i="8" s="1"/>
  <c r="G109" i="8"/>
  <c r="H159" i="8"/>
  <c r="M159" i="8" s="1"/>
  <c r="G159" i="8"/>
  <c r="L159" i="8" s="1"/>
  <c r="G248" i="8"/>
  <c r="L248" i="8" s="1"/>
  <c r="H248" i="8"/>
  <c r="M248" i="8" s="1"/>
  <c r="H186" i="8"/>
  <c r="M186" i="8" s="1"/>
  <c r="G186" i="8"/>
  <c r="L186" i="8" s="1"/>
  <c r="H124" i="8"/>
  <c r="M124" i="8" s="1"/>
  <c r="G124" i="8"/>
  <c r="L124" i="8" s="1"/>
  <c r="G18" i="8"/>
  <c r="L18" i="8" s="1"/>
  <c r="H18" i="8"/>
  <c r="M18" i="8" s="1"/>
  <c r="G118" i="8"/>
  <c r="L118" i="8" s="1"/>
  <c r="H118" i="8"/>
  <c r="M118" i="8" s="1"/>
  <c r="H267" i="8"/>
  <c r="M267" i="8" s="1"/>
  <c r="G267" i="8"/>
  <c r="L267" i="8" s="1"/>
  <c r="G194" i="8"/>
  <c r="L194" i="8" s="1"/>
  <c r="H194" i="8"/>
  <c r="G36" i="8"/>
  <c r="L36" i="8" s="1"/>
  <c r="H36" i="8"/>
  <c r="Q36" i="8" s="1"/>
  <c r="G44" i="8"/>
  <c r="L44" i="8" s="1"/>
  <c r="H44" i="8"/>
  <c r="Q44" i="8" s="1"/>
  <c r="G217" i="8"/>
  <c r="L217" i="8" s="1"/>
  <c r="H217" i="8"/>
  <c r="M217" i="8" s="1"/>
  <c r="H225" i="8"/>
  <c r="M225" i="8" s="1"/>
  <c r="G225" i="8"/>
  <c r="L225" i="8" s="1"/>
  <c r="H62" i="8"/>
  <c r="G62" i="8"/>
  <c r="G80" i="8"/>
  <c r="L80" i="8" s="1"/>
  <c r="H80" i="8"/>
  <c r="Q80" i="8" s="1"/>
  <c r="G153" i="8"/>
  <c r="L153" i="8" s="1"/>
  <c r="H153" i="8"/>
  <c r="M153" i="8" s="1"/>
  <c r="G261" i="8"/>
  <c r="L261" i="8" s="1"/>
  <c r="H261" i="8"/>
  <c r="M261" i="8" s="1"/>
  <c r="M201" i="8"/>
  <c r="L73" i="8"/>
  <c r="M242" i="8"/>
  <c r="M194" i="8"/>
  <c r="L109" i="8"/>
  <c r="M80" i="8"/>
  <c r="Q201" i="8" l="1"/>
  <c r="Q194" i="8"/>
  <c r="Q174" i="8"/>
  <c r="Q208" i="8"/>
  <c r="Q186" i="8"/>
  <c r="Q153" i="8"/>
  <c r="Q92" i="8"/>
  <c r="Q73" i="8"/>
  <c r="Q23" i="8"/>
  <c r="Q109" i="8"/>
  <c r="Q30" i="8"/>
  <c r="Q62" i="8"/>
  <c r="Q267" i="8"/>
  <c r="O271" i="8"/>
  <c r="Q213" i="8"/>
  <c r="P271" i="8"/>
  <c r="Q146" i="8"/>
  <c r="Q217" i="8"/>
  <c r="Q118" i="8"/>
  <c r="Q18" i="8"/>
  <c r="Q159" i="8"/>
  <c r="Q233" i="8"/>
  <c r="M254" i="8"/>
  <c r="Q225" i="8"/>
  <c r="Q102" i="8"/>
  <c r="Q166" i="8"/>
  <c r="C273" i="8"/>
  <c r="C274" i="8" s="1"/>
  <c r="C275" i="8" s="1"/>
  <c r="Q140" i="8"/>
  <c r="Q124" i="8"/>
  <c r="Q261" i="8"/>
  <c r="Q248" i="8"/>
  <c r="M73" i="8"/>
  <c r="M36" i="8"/>
  <c r="M181" i="8"/>
  <c r="M174" i="8"/>
  <c r="M102" i="8"/>
  <c r="M44" i="8"/>
  <c r="G271" i="8"/>
  <c r="L11" i="8"/>
  <c r="L271" i="8" s="1"/>
  <c r="M11" i="8"/>
  <c r="H271" i="8"/>
  <c r="C282" i="8" s="1"/>
  <c r="C283" i="8" s="1"/>
  <c r="H283" i="8" s="1"/>
  <c r="M271" i="8" l="1"/>
  <c r="Q2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sharedStrings.xml><?xml version="1.0" encoding="utf-8"?>
<sst xmlns="http://schemas.openxmlformats.org/spreadsheetml/2006/main" count="2128" uniqueCount="157">
  <si>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</si>
  <si>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</si>
  <si>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</si>
  <si>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</si>
  <si>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</si>
  <si>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</si>
  <si>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Kusas pamatskola</t>
  </si>
  <si>
    <t>Direktors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</si>
  <si>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</si>
  <si>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</si>
  <si>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</si>
  <si>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</si>
  <si>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</si>
  <si>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</si>
  <si>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Izglītības iestādes bibliotekārs</t>
  </si>
  <si>
    <t>3433 03</t>
  </si>
  <si>
    <t>Kopā  pedagoģiskie darbinieki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</si>
  <si>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</si>
  <si>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</si>
  <si>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</si>
  <si>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</si>
  <si>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</si>
  <si>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</si>
  <si>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</si>
  <si>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</si>
  <si>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</si>
  <si>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</si>
  <si>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</si>
  <si>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</si>
  <si>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</si>
  <si>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</si>
  <si>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</si>
  <si>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Dzelzavas pamatskola</t>
  </si>
  <si>
    <t>Pamatskolas pedagogs</t>
  </si>
  <si>
    <t>Pirmsskolas izglītības iestādes vadītājs</t>
  </si>
  <si>
    <t>Kalsnavas pamatskola</t>
  </si>
  <si>
    <t>Pirmsskolas izglītības metodiķis</t>
  </si>
  <si>
    <t>2351 06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</si>
  <si>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</si>
  <si>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</si>
  <si>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</si>
  <si>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</si>
  <si>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</si>
  <si>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</si>
  <si>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>Internāta skolotājs</t>
  </si>
  <si>
    <t>2359 07</t>
  </si>
  <si>
    <t xml:space="preserve">Pirmsskolas izglītības skolotājs </t>
  </si>
  <si>
    <t>Pirmsskolas izglītības mūzikas skolotāja</t>
  </si>
  <si>
    <t>Liezēres pamatskola</t>
  </si>
  <si>
    <t>Liezēres pamatskolas pirmsskolas izglītības grupas</t>
  </si>
  <si>
    <t>2342  02</t>
  </si>
  <si>
    <t>Degumnieku pamatskola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</si>
  <si>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</si>
  <si>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</si>
  <si>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</si>
  <si>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</si>
  <si>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</si>
  <si>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</si>
  <si>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</si>
  <si>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</si>
  <si>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</si>
  <si>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 xml:space="preserve">Kopā  pedagoģiskie darbinieki 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</si>
  <si>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</si>
  <si>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</si>
  <si>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</si>
  <si>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</si>
  <si>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</si>
  <si>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</si>
  <si>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</si>
  <si>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</si>
  <si>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</si>
  <si>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Sagatavošanas grupas pedagogs</t>
  </si>
  <si>
    <t>2359 06</t>
  </si>
  <si>
    <t>Profesionālās ievirzes skolotājs (biatlona treneris)</t>
  </si>
  <si>
    <t>1345 09</t>
  </si>
  <si>
    <t>Jauniešu iniciatīvu centra vadītājs</t>
  </si>
  <si>
    <t>2422 27</t>
  </si>
  <si>
    <t>Interešu izglītības skolotājs</t>
  </si>
  <si>
    <t>Interešu izglītības metodiķis</t>
  </si>
  <si>
    <t>Cesvaines vidusskola</t>
  </si>
  <si>
    <t>Vispārējās vidējās izglītības skolotājs (autoapmācība)</t>
  </si>
  <si>
    <t>Cesvaines pirmsskolas izglītības iestāde "Brīnumzeme"</t>
  </si>
  <si>
    <t>Cesvaines Mūzikas un mākslas skola</t>
  </si>
  <si>
    <t>Ērgļu vidusskola</t>
  </si>
  <si>
    <t>Ērgļu pirmsskolas izglītības iestāde "Pienenīte"</t>
  </si>
  <si>
    <t>Lubānas vidusskola</t>
  </si>
  <si>
    <t>Lubānas pirmsskolas izglītības iestāde "Rūķīši"</t>
  </si>
  <si>
    <t>Lubānas Mākslas skola</t>
  </si>
  <si>
    <t>ARONAS PAGASTA PĀRVALDE</t>
  </si>
  <si>
    <t>BARKAVAS PAGASTA PĀRVALDE</t>
  </si>
  <si>
    <t>BĒRZAUNES PAGASTA PĀRVALDE</t>
  </si>
  <si>
    <t>CESVAINES APVIENĪBAS PĀRVALDE</t>
  </si>
  <si>
    <t>DZELZAVAS PAGASTA PĀRVALDE</t>
  </si>
  <si>
    <t>KALSNAVAS PAGASTA PĀRVALDE</t>
  </si>
  <si>
    <t>LAZDONAS PAGASTA PĀRVALDE</t>
  </si>
  <si>
    <t>LUBĀNAS APVIENĪBAS PĀRVALDE</t>
  </si>
  <si>
    <t>ĻAUDONAS PAGASTA PĀRVALDE</t>
  </si>
  <si>
    <t>LIEZĒRES PAGASTA PĀRVALDE</t>
  </si>
  <si>
    <t>OŠUPES PAGASTA PĀRVALDE</t>
  </si>
  <si>
    <t>PRAULIENAS PAGASTA PĀRVALDE</t>
  </si>
  <si>
    <t>VESTIENAS PAGASTA PĀRVALDE</t>
  </si>
  <si>
    <t>MADONAS PILSĒTA</t>
  </si>
  <si>
    <t>Madonas Valsts ģimnāzija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</si>
  <si>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</si>
  <si>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</si>
  <si>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</si>
  <si>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J.Simsona Madonas Mākslas skola</t>
  </si>
  <si>
    <t>J.Norviļa Madonas Mūzikas skola</t>
  </si>
  <si>
    <t>Madonas Bērnu un jaunatnes sporta skola</t>
  </si>
  <si>
    <t>Madonas bērnu un jauniešu centrs</t>
  </si>
  <si>
    <t>Vestienas pamatskolas pirmsskolas izglītības grupa</t>
  </si>
  <si>
    <t>Ļaudonas pagasta pirmsskolas izglītības iestāde "Brīnumdārzs"</t>
  </si>
  <si>
    <t>Kalsnavas pagasta pirmsskolas izglītības iestāde "Lācītis Pūks"</t>
  </si>
  <si>
    <t>Ērgļu Mākslas un mūzikas skola</t>
  </si>
  <si>
    <t>ĒRGĻU APVIENĪBAS PĀRVALDE</t>
  </si>
  <si>
    <t>Dzelzavas pagasta pirmsskolas izglītības iestāde "Rūķis"</t>
  </si>
  <si>
    <t>Bērzaunes pagasta pirmsskolas izglītības iestāde "Vārpiņa"</t>
  </si>
  <si>
    <t>Aronas pagasta pirmsskolas izglītības iestāde "Sprīdītis"</t>
  </si>
  <si>
    <t>Pielikums Madonas novada pašvaldības domes 16.11.2021. lēmumam Nr.433 (protokols Nr. 14, 41.p.)</t>
  </si>
  <si>
    <t>Speciālais izglītības skolotājs</t>
  </si>
  <si>
    <t>Madonas novada pašvaldības finansēto pedagoģisko darbinieku amata vienību saraksts no 01.01.2022.</t>
  </si>
  <si>
    <t>1119 *8</t>
  </si>
  <si>
    <t>1119 kvalit.</t>
  </si>
  <si>
    <t>Rezervei algas fonds *8,4%</t>
  </si>
  <si>
    <t>1119 kopā</t>
  </si>
  <si>
    <t>1210 kopā</t>
  </si>
  <si>
    <t>BJC (lai uzteiktu darbu)</t>
  </si>
  <si>
    <t>KOPĀ</t>
  </si>
  <si>
    <t>DD vsaoi</t>
  </si>
  <si>
    <t>4 mēnešiem</t>
  </si>
  <si>
    <t>2% aizvietošanai no gada budžeta 1119</t>
  </si>
  <si>
    <t>2% aizvietošanai no gada budžeta 1210</t>
  </si>
  <si>
    <t>Kopā</t>
  </si>
  <si>
    <t>pieaugumam 70euro 4 mēnešiem</t>
  </si>
  <si>
    <t>Uz esošajām likmēm 4 mēnešiem</t>
  </si>
  <si>
    <t>kopā</t>
  </si>
  <si>
    <t>kvalikātei</t>
  </si>
  <si>
    <t>2359 15</t>
  </si>
  <si>
    <t>A.Eglīša Ļaudonas pamatskola</t>
  </si>
  <si>
    <t>Speciālās izglītības skolotājs</t>
  </si>
  <si>
    <r>
      <t>Pielikums Madonas novada pašvaldības domes .2022.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</si>
  <si>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Madonas novada pašvaldības finansēto pedagoģisko darbinieku amata vienību saraksts no 01.01.2023.</t>
  </si>
  <si>
    <t>Pavisam kopā</t>
  </si>
  <si>
    <t>Pedagogs karjeras konsultants</t>
  </si>
  <si>
    <t>"+12%</t>
  </si>
  <si>
    <t>algu pieaugumam</t>
  </si>
  <si>
    <t>pieaugums</t>
  </si>
  <si>
    <t>kopā rezervei</t>
  </si>
  <si>
    <t>Madonas novada pašvaldības finansēto pedagoģisko darbinieku amata vienību saraksts no 01.09.2023.</t>
  </si>
  <si>
    <t>Kusas pamatskolas pirmsskolas izglītības grupa</t>
  </si>
  <si>
    <t>Kalsnavas pamatskolas pirmsskolas izglītības grupa</t>
  </si>
  <si>
    <t>2359 14</t>
  </si>
  <si>
    <t>Skolotājs (IT) mentors</t>
  </si>
  <si>
    <t>Pamatskolas skolotājs (pag.gr.)</t>
  </si>
  <si>
    <t xml:space="preserve">Pamatskolas skolotājs </t>
  </si>
  <si>
    <t>Pamatskolas skolotājs (ped.palīgs)</t>
  </si>
  <si>
    <r>
      <t xml:space="preserve">Pielikums Madonas novada pašvaldības domes 28.09.2023. lēmumam Nr. 630 </t>
    </r>
    <r>
      <rPr>
        <sz val="11"/>
        <rFont val="Times New Roman"/>
        <family val="1"/>
        <charset val="186"/>
      </rPr>
      <t>(protokols Nr. 18, 76.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</si>
</sst>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0.000"/>
    <numFmt numFmtId="167" formatCode="_-* #,##0\ _€_-;\-* #,##0\ _€_-;_-* &quot;-&quot;??\ _€_-;_-@_-"/>
  </numFmts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C0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19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0" fontId="1" fillId="0" borderId="1" xfId="0" applyFont="1" applyBorder="1"/>
    <xf numFmtId="0" fontId="3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3" fillId="0" borderId="3" xfId="2" applyFont="1" applyBorder="1" applyAlignment="1">
      <alignment horizontal="righ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center" vertical="top" wrapText="1"/>
    </xf>
    <xf numFmtId="0" fontId="6" fillId="0" borderId="1" xfId="0" applyFont="1" applyBorder="1"/>
    <xf numFmtId="0" fontId="3" fillId="0" borderId="1" xfId="3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" fillId="0" borderId="2" xfId="0" applyFont="1" applyBorder="1"/>
    <xf numFmtId="0" fontId="0" fillId="0" borderId="3" xfId="0" applyBorder="1"/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6" fillId="0" borderId="1" xfId="0" applyFont="1" applyBorder="1"/>
    <xf numFmtId="0" fontId="5" fillId="4" borderId="1" xfId="3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6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3" fillId="2" borderId="1" xfId="0" applyNumberFormat="1" applyFont="1" applyFill="1" applyBorder="1" applyAlignment="1">
      <alignment horizontal="center" vertical="center" wrapText="1"/>
    </xf>
    <xf numFmtId="167" fontId="1" fillId="0" borderId="0" xfId="4" applyNumberFormat="1" applyFont="1"/>
    <xf numFmtId="167" fontId="0" fillId="0" borderId="0" xfId="0" applyNumberFormat="1"/>
    <xf numFmtId="0" fontId="14" fillId="0" borderId="1" xfId="0" applyFont="1" applyBorder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1" fillId="0" borderId="0" xfId="4" applyNumberFormat="1" applyFont="1" applyAlignment="1"/>
    <xf numFmtId="167" fontId="1" fillId="0" borderId="0" xfId="4" applyNumberFormat="1" applyFont="1" applyAlignment="1">
      <alignment horizontal="right"/>
    </xf>
    <xf numFmtId="0" fontId="5" fillId="6" borderId="1" xfId="3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</cellXfs>
  <cellStyles count="5">
    <cellStyle name="Komats" xfId="4" builtinId="3"/>
    <cellStyle name="Parasts" xfId="0" builtinId="0"/>
    <cellStyle name="Parasts 2" xfId="3" xr:uid="{00000000-0005-0000-0000-000002000000}"/>
    <cellStyle name="Parasts 4" xfId="2" xr:uid="{00000000-0005-0000-0000-000003000000}"/>
    <cellStyle name="Parasts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3"/>
  <sheetViews>
    <sheetView zoomScale="96" zoomScaleNormal="96" zoomScaleSheetLayoutView="100" workbookViewId="0">
      <pane ySplit="3" topLeftCell="A238" activePane="bottomLeft" state="frozen"/>
      <selection activeCell="A137" sqref="A137:Q140"/>
      <selection pane="bottomLeft" activeCell="A137" sqref="A137:Q14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12" t="s">
        <v>118</v>
      </c>
      <c r="B1" s="112"/>
      <c r="C1" s="112"/>
      <c r="D1" s="112"/>
      <c r="E1" s="112"/>
      <c r="F1" s="112"/>
    </row>
    <row r="2" spans="1:17" ht="33.75" customHeight="1" x14ac:dyDescent="0.25">
      <c r="A2" s="113" t="s">
        <v>120</v>
      </c>
      <c r="B2" s="113"/>
      <c r="C2" s="113"/>
      <c r="D2" s="113"/>
      <c r="E2" s="113"/>
      <c r="F2" s="113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8" t="s">
        <v>88</v>
      </c>
      <c r="B4" s="128"/>
      <c r="C4" s="128"/>
      <c r="D4" s="128"/>
      <c r="E4" s="128"/>
      <c r="F4" s="128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14" t="s">
        <v>6</v>
      </c>
      <c r="B5" s="115"/>
      <c r="C5" s="115"/>
      <c r="D5" s="115"/>
      <c r="E5" s="115"/>
      <c r="F5" s="124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10" t="s">
        <v>117</v>
      </c>
      <c r="B12" s="111"/>
      <c r="C12" s="111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17" t="s">
        <v>89</v>
      </c>
      <c r="B19" s="117"/>
      <c r="C19" s="117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14" t="s">
        <v>26</v>
      </c>
      <c r="B20" s="115"/>
      <c r="C20" s="115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29" t="s">
        <v>27</v>
      </c>
      <c r="B24" s="130"/>
      <c r="C24" s="130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17" t="s">
        <v>90</v>
      </c>
      <c r="B31" s="117"/>
      <c r="C31" s="117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16" t="s">
        <v>29</v>
      </c>
      <c r="B32" s="116"/>
      <c r="C32" s="116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35" t="s">
        <v>116</v>
      </c>
      <c r="B37" s="136"/>
      <c r="C37" s="136"/>
      <c r="D37" s="136"/>
      <c r="E37" s="136"/>
      <c r="F37" s="137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17" t="s">
        <v>91</v>
      </c>
      <c r="B45" s="117"/>
      <c r="C45" s="117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18" t="s">
        <v>79</v>
      </c>
      <c r="B46" s="116"/>
      <c r="C46" s="116"/>
      <c r="D46" s="116"/>
      <c r="E46" s="116"/>
      <c r="F46" s="119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10" t="s">
        <v>81</v>
      </c>
      <c r="B53" s="111"/>
      <c r="C53" s="111"/>
      <c r="D53" s="111"/>
      <c r="E53" s="111"/>
      <c r="F53" s="120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21" t="s">
        <v>82</v>
      </c>
      <c r="B63" s="122"/>
      <c r="C63" s="122"/>
      <c r="D63" s="122"/>
      <c r="E63" s="122"/>
      <c r="F63" s="123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17" t="s">
        <v>92</v>
      </c>
      <c r="B67" s="117"/>
      <c r="C67" s="117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14" t="s">
        <v>32</v>
      </c>
      <c r="B68" s="115"/>
      <c r="C68" s="115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10" t="s">
        <v>115</v>
      </c>
      <c r="B74" s="111"/>
      <c r="C74" s="111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17" t="s">
        <v>114</v>
      </c>
      <c r="B81" s="117"/>
      <c r="C81" s="117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14" t="s">
        <v>83</v>
      </c>
      <c r="B82" s="115"/>
      <c r="C82" s="115"/>
      <c r="D82" s="115"/>
      <c r="E82" s="115"/>
      <c r="F82" s="124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10" t="s">
        <v>84</v>
      </c>
      <c r="B85" s="111"/>
      <c r="C85" s="111"/>
      <c r="D85" s="111"/>
      <c r="E85" s="111"/>
      <c r="F85" s="120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10" t="s">
        <v>113</v>
      </c>
      <c r="B93" s="111"/>
      <c r="C93" s="111"/>
      <c r="D93" s="111"/>
      <c r="E93" s="111"/>
      <c r="F93" s="120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17" t="s">
        <v>93</v>
      </c>
      <c r="B97" s="117"/>
      <c r="C97" s="117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14" t="s">
        <v>35</v>
      </c>
      <c r="B98" s="115"/>
      <c r="C98" s="115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25" t="s">
        <v>112</v>
      </c>
      <c r="B103" s="126"/>
      <c r="C103" s="126"/>
      <c r="D103" s="126"/>
      <c r="E103" s="126"/>
      <c r="F103" s="127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17" t="s">
        <v>94</v>
      </c>
      <c r="B110" s="117"/>
      <c r="C110" s="117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14" t="s">
        <v>38</v>
      </c>
      <c r="B111" s="115"/>
      <c r="C111" s="115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10" t="s">
        <v>40</v>
      </c>
      <c r="B119" s="111"/>
      <c r="C119" s="111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17" t="s">
        <v>95</v>
      </c>
      <c r="B125" s="117"/>
      <c r="C125" s="117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31" t="s">
        <v>85</v>
      </c>
      <c r="B126" s="131"/>
      <c r="C126" s="131"/>
      <c r="D126" s="131"/>
      <c r="E126" s="131"/>
      <c r="F126" s="131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21" t="s">
        <v>86</v>
      </c>
      <c r="B129" s="122"/>
      <c r="C129" s="122"/>
      <c r="D129" s="122"/>
      <c r="E129" s="122"/>
      <c r="F129" s="123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32" t="s">
        <v>87</v>
      </c>
      <c r="B137" s="133"/>
      <c r="C137" s="133"/>
      <c r="D137" s="133"/>
      <c r="E137" s="133"/>
      <c r="F137" s="134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17" t="s">
        <v>96</v>
      </c>
      <c r="B141" s="117"/>
      <c r="C141" s="117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14" t="s">
        <v>41</v>
      </c>
      <c r="B142" s="115"/>
      <c r="C142" s="115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10" t="s">
        <v>111</v>
      </c>
      <c r="B147" s="111"/>
      <c r="C147" s="111"/>
      <c r="D147" s="111"/>
      <c r="E147" s="111"/>
      <c r="F147" s="120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17" t="s">
        <v>97</v>
      </c>
      <c r="B154" s="117"/>
      <c r="C154" s="117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14" t="s">
        <v>48</v>
      </c>
      <c r="B155" s="115"/>
      <c r="C155" s="115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10" t="s">
        <v>49</v>
      </c>
      <c r="B160" s="111"/>
      <c r="C160" s="111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17" t="s">
        <v>98</v>
      </c>
      <c r="B167" s="117"/>
      <c r="C167" s="117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14" t="s">
        <v>51</v>
      </c>
      <c r="B168" s="115"/>
      <c r="C168" s="115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10" t="s">
        <v>52</v>
      </c>
      <c r="B175" s="111"/>
      <c r="C175" s="111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17" t="s">
        <v>99</v>
      </c>
      <c r="B182" s="117"/>
      <c r="C182" s="117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14" t="s">
        <v>53</v>
      </c>
      <c r="B183" s="115"/>
      <c r="C183" s="115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10" t="s">
        <v>54</v>
      </c>
      <c r="B187" s="111"/>
      <c r="C187" s="111"/>
      <c r="D187" s="111"/>
      <c r="E187" s="111"/>
      <c r="F187" s="120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17" t="s">
        <v>100</v>
      </c>
      <c r="B195" s="117"/>
      <c r="C195" s="117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14" t="s">
        <v>56</v>
      </c>
      <c r="B196" s="115"/>
      <c r="C196" s="115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10" t="s">
        <v>110</v>
      </c>
      <c r="B202" s="111"/>
      <c r="C202" s="111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17" t="s">
        <v>101</v>
      </c>
      <c r="B209" s="117"/>
      <c r="C209" s="117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14" t="s">
        <v>102</v>
      </c>
      <c r="B210" s="115"/>
      <c r="C210" s="115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919</v>
      </c>
      <c r="F211" s="6">
        <f>ROUND(D211*E211,0)</f>
        <v>632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830</v>
      </c>
      <c r="F212" s="6">
        <f>ROUND(D212*E212,0)</f>
        <v>830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1462</v>
      </c>
      <c r="G213" s="5">
        <f>F213*8</f>
        <v>11696</v>
      </c>
      <c r="H213" s="5">
        <f>ROUND(F213*0.2359,0)</f>
        <v>345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11696</v>
      </c>
      <c r="M213" s="13">
        <f>H213+K213</f>
        <v>345</v>
      </c>
      <c r="O213" s="5">
        <f>ROUND((F213+I213)*12*0.02,0)</f>
        <v>351</v>
      </c>
      <c r="P213" s="5">
        <f>ROUND(O213*0.2359,0)</f>
        <v>83</v>
      </c>
      <c r="Q213" s="13">
        <f>(F213+H213+I213+K213)*8+O213+P213</f>
        <v>14890</v>
      </c>
    </row>
    <row r="214" spans="1:17" ht="15.75" customHeight="1" x14ac:dyDescent="0.25">
      <c r="A214" s="110" t="s">
        <v>59</v>
      </c>
      <c r="B214" s="111"/>
      <c r="C214" s="111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880</v>
      </c>
      <c r="F215" s="6">
        <f>ROUND(D215*E215,0)</f>
        <v>880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919</v>
      </c>
      <c r="F216" s="6">
        <f>ROUND(D216*E216,0)</f>
        <v>471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1351</v>
      </c>
      <c r="G217" s="5">
        <f>F217*8</f>
        <v>10808</v>
      </c>
      <c r="H217" s="5">
        <f>ROUND(F217*0.2359,0)</f>
        <v>319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10808</v>
      </c>
      <c r="M217" s="13">
        <f>H217+K217</f>
        <v>319</v>
      </c>
      <c r="O217" s="5">
        <f>ROUND((F217+I217)*12*0.02,0)</f>
        <v>324</v>
      </c>
      <c r="P217" s="5">
        <f>ROUND(O217*0.2359,0)</f>
        <v>76</v>
      </c>
      <c r="Q217" s="13">
        <f>(F217+H217+I217+K217)*8+O217+P217</f>
        <v>13760</v>
      </c>
    </row>
    <row r="218" spans="1:17" ht="15.75" customHeight="1" x14ac:dyDescent="0.25">
      <c r="A218" s="110" t="s">
        <v>103</v>
      </c>
      <c r="B218" s="111"/>
      <c r="C218" s="111"/>
      <c r="D218" s="111"/>
      <c r="E218" s="111"/>
      <c r="F218" s="120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1169</v>
      </c>
      <c r="F219" s="6">
        <f>ROUND(D219*E219,0)</f>
        <v>1169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919</v>
      </c>
      <c r="F220" s="6">
        <f t="shared" ref="F220:F224" si="28">ROUND(D220*E220,0)</f>
        <v>460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872</v>
      </c>
      <c r="F221" s="6">
        <f t="shared" si="28"/>
        <v>5507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872</v>
      </c>
      <c r="F222" s="6">
        <f t="shared" si="28"/>
        <v>654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872</v>
      </c>
      <c r="F223" s="6">
        <f t="shared" si="28"/>
        <v>545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830</v>
      </c>
      <c r="F224" s="6">
        <f t="shared" si="28"/>
        <v>232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8567</v>
      </c>
      <c r="G225" s="5">
        <f>F225*8</f>
        <v>68536</v>
      </c>
      <c r="H225" s="5">
        <f>ROUND(F225*0.2359,0)</f>
        <v>2021</v>
      </c>
      <c r="I225" s="5"/>
      <c r="J225" s="5">
        <f>I225*8</f>
        <v>0</v>
      </c>
      <c r="K225" s="5">
        <f>ROUND(I225*0.2359,0)</f>
        <v>0</v>
      </c>
      <c r="L225" s="13">
        <f>G225+J225</f>
        <v>68536</v>
      </c>
      <c r="M225" s="13">
        <f>H225+K225</f>
        <v>2021</v>
      </c>
      <c r="O225" s="5">
        <f>ROUND((F225+I225)*12*0.02,0)</f>
        <v>2056</v>
      </c>
      <c r="P225" s="5">
        <f>ROUND(O225*0.2359,0)</f>
        <v>485</v>
      </c>
      <c r="Q225" s="13">
        <f>(F225+H225+I225+K225)*8+O225+P225</f>
        <v>87245</v>
      </c>
    </row>
    <row r="226" spans="1:17" ht="15.75" customHeight="1" x14ac:dyDescent="0.25">
      <c r="A226" s="110" t="s">
        <v>104</v>
      </c>
      <c r="B226" s="111"/>
      <c r="C226" s="111"/>
      <c r="D226" s="111"/>
      <c r="E226" s="111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1298</v>
      </c>
      <c r="F227" s="37">
        <f>ROUND(D227*E227,0)</f>
        <v>1298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919</v>
      </c>
      <c r="F228" s="37">
        <f t="shared" ref="F228:F232" si="29">ROUND(D228*E228,0)</f>
        <v>919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872</v>
      </c>
      <c r="F229" s="37">
        <f t="shared" si="29"/>
        <v>11336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872</v>
      </c>
      <c r="F230" s="37">
        <f t="shared" si="29"/>
        <v>977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872</v>
      </c>
      <c r="F231" s="37">
        <f t="shared" si="29"/>
        <v>1090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830</v>
      </c>
      <c r="F232" s="37">
        <f t="shared" si="29"/>
        <v>556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16176</v>
      </c>
      <c r="G233" s="5">
        <f>F233*8</f>
        <v>129408</v>
      </c>
      <c r="H233" s="5">
        <f>ROUND(F233*0.2359,0)</f>
        <v>3816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131500.79999999999</v>
      </c>
      <c r="M233" s="13">
        <f>H233+K233</f>
        <v>3878</v>
      </c>
      <c r="O233" s="5">
        <f>ROUND((F233+I233)*12*0.02,0)</f>
        <v>3945</v>
      </c>
      <c r="P233" s="5">
        <f>ROUND(O233*0.2359,0)</f>
        <v>931</v>
      </c>
      <c r="Q233" s="13">
        <f>(F233+H233+I233+K233)*8+O233+P233</f>
        <v>167400.79999999999</v>
      </c>
    </row>
    <row r="234" spans="1:17" ht="15.75" x14ac:dyDescent="0.25">
      <c r="A234" s="110" t="s">
        <v>105</v>
      </c>
      <c r="B234" s="111"/>
      <c r="C234" s="111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1536</v>
      </c>
      <c r="F235" s="37">
        <f>ROUND(D235*E235,0)</f>
        <v>1536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1229</v>
      </c>
      <c r="F236" s="37">
        <f t="shared" ref="F236:F241" si="30">ROUND(D236*E236,0)</f>
        <v>1229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872</v>
      </c>
      <c r="F237" s="37">
        <f t="shared" si="30"/>
        <v>13952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872</v>
      </c>
      <c r="F238" s="37">
        <f t="shared" si="30"/>
        <v>1744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872</v>
      </c>
      <c r="F239" s="37">
        <f t="shared" si="30"/>
        <v>2180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/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830</v>
      </c>
      <c r="F241" s="37">
        <f t="shared" si="30"/>
        <v>934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21575</v>
      </c>
      <c r="G242" s="5">
        <f>F242*8</f>
        <v>172600</v>
      </c>
      <c r="H242" s="5">
        <f>ROUND(F242*0.2359,0)</f>
        <v>5090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172600</v>
      </c>
      <c r="M242" s="13">
        <f>H242+K242</f>
        <v>5090</v>
      </c>
      <c r="O242" s="5">
        <f>ROUND((F242+I242)*12*0.02,0)</f>
        <v>5178</v>
      </c>
      <c r="P242" s="5">
        <f>ROUND(O242*0.2359,0)</f>
        <v>1221</v>
      </c>
      <c r="Q242" s="13">
        <f>(F242+H242+I242+K242)*8+O242+P242</f>
        <v>219719</v>
      </c>
    </row>
    <row r="243" spans="1:17" ht="15.75" x14ac:dyDescent="0.25">
      <c r="A243" s="110" t="s">
        <v>106</v>
      </c>
      <c r="B243" s="111"/>
      <c r="C243" s="111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10" t="s">
        <v>107</v>
      </c>
      <c r="B249" s="111"/>
      <c r="C249" s="111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10" t="s">
        <v>108</v>
      </c>
      <c r="B255" s="111"/>
      <c r="C255" s="111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10" t="s">
        <v>109</v>
      </c>
      <c r="B262" s="111"/>
      <c r="C262" s="111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162617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1300936</v>
      </c>
      <c r="H271" s="47">
        <f t="shared" si="39"/>
        <v>38361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1032241.9199999999</v>
      </c>
      <c r="M271" s="47">
        <f t="shared" si="39"/>
        <v>37425</v>
      </c>
      <c r="N271" s="47">
        <f t="shared" si="39"/>
        <v>5826</v>
      </c>
      <c r="O271" s="47">
        <f t="shared" si="39"/>
        <v>39240</v>
      </c>
      <c r="P271" s="47">
        <f t="shared" si="39"/>
        <v>9258</v>
      </c>
      <c r="Q271" s="47">
        <f>Q11+Q18+Q23+Q30+Q36+Q44+Q52+Q62+Q66+Q73+Q80+Q84+Q92+Q96+Q102+Q109+Q118+Q124+Q128+Q136+Q140+Q146+Q153+Q159+Q166+Q174+Q181+Q186+Q194+Q201+Q208+Q213+Q217+Q225+Q233+Q242+Q248+Q254+Q261+Q267</f>
        <v>1665082.64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177236</v>
      </c>
    </row>
    <row r="274" spans="2:8" x14ac:dyDescent="0.25">
      <c r="B274" t="s">
        <v>128</v>
      </c>
      <c r="C274">
        <f>ROUND(C273*0.2359,0)</f>
        <v>41810</v>
      </c>
    </row>
    <row r="275" spans="2:8" x14ac:dyDescent="0.25">
      <c r="B275" s="47" t="s">
        <v>129</v>
      </c>
      <c r="C275" s="47">
        <f>(C273+C274)*4</f>
        <v>876184</v>
      </c>
    </row>
    <row r="281" spans="2:8" x14ac:dyDescent="0.25">
      <c r="B281" t="s">
        <v>133</v>
      </c>
      <c r="C281">
        <f>ROUND(D271*70*4*1.2359,0)</f>
        <v>62907</v>
      </c>
    </row>
    <row r="282" spans="2:8" x14ac:dyDescent="0.25">
      <c r="B282" t="s">
        <v>134</v>
      </c>
      <c r="C282">
        <f>ROUND((F271+H271+I271+K271)*4,0)</f>
        <v>808292</v>
      </c>
    </row>
    <row r="283" spans="2:8" x14ac:dyDescent="0.25">
      <c r="B283" t="s">
        <v>135</v>
      </c>
      <c r="C283">
        <f>C281+C282</f>
        <v>871199</v>
      </c>
      <c r="D283" t="s">
        <v>136</v>
      </c>
      <c r="E283">
        <f>(I271+K271)*4</f>
        <v>4380.32</v>
      </c>
      <c r="F283" t="s">
        <v>135</v>
      </c>
      <c r="H283">
        <f>C283+E283</f>
        <v>875579.32</v>
      </c>
    </row>
  </sheetData>
  <mergeCells count="57">
    <mergeCell ref="A37:F37"/>
    <mergeCell ref="A209:C209"/>
    <mergeCell ref="A218:F218"/>
    <mergeCell ref="A97:C97"/>
    <mergeCell ref="A110:C110"/>
    <mergeCell ref="A226:E226"/>
    <mergeCell ref="A187:F187"/>
    <mergeCell ref="A147:F147"/>
    <mergeCell ref="A125:C125"/>
    <mergeCell ref="A154:C154"/>
    <mergeCell ref="A167:C167"/>
    <mergeCell ref="A182:C182"/>
    <mergeCell ref="A195:C195"/>
    <mergeCell ref="A196:C196"/>
    <mergeCell ref="A126:F126"/>
    <mergeCell ref="A129:F129"/>
    <mergeCell ref="A137:F137"/>
    <mergeCell ref="A142:C142"/>
    <mergeCell ref="A155:C155"/>
    <mergeCell ref="A141:C141"/>
    <mergeCell ref="A4:F4"/>
    <mergeCell ref="A5:F5"/>
    <mergeCell ref="A12:C12"/>
    <mergeCell ref="A20:C20"/>
    <mergeCell ref="A24:C24"/>
    <mergeCell ref="A31:C31"/>
    <mergeCell ref="A119:C119"/>
    <mergeCell ref="A46:F46"/>
    <mergeCell ref="A53:F53"/>
    <mergeCell ref="A63:F63"/>
    <mergeCell ref="A68:C68"/>
    <mergeCell ref="A74:C74"/>
    <mergeCell ref="A82:F82"/>
    <mergeCell ref="A85:F85"/>
    <mergeCell ref="A93:F93"/>
    <mergeCell ref="A98:C98"/>
    <mergeCell ref="A111:C111"/>
    <mergeCell ref="A45:C45"/>
    <mergeCell ref="A67:C67"/>
    <mergeCell ref="A103:F103"/>
    <mergeCell ref="A81:C81"/>
    <mergeCell ref="A243:C243"/>
    <mergeCell ref="A249:C249"/>
    <mergeCell ref="A255:C255"/>
    <mergeCell ref="A262:C262"/>
    <mergeCell ref="A1:F1"/>
    <mergeCell ref="A2:F2"/>
    <mergeCell ref="A202:C202"/>
    <mergeCell ref="A210:C210"/>
    <mergeCell ref="A214:C214"/>
    <mergeCell ref="A234:C234"/>
    <mergeCell ref="A160:C160"/>
    <mergeCell ref="A168:C168"/>
    <mergeCell ref="A175:C175"/>
    <mergeCell ref="A183:C183"/>
    <mergeCell ref="A32:C32"/>
    <mergeCell ref="A19:C19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5"/>
  <sheetViews>
    <sheetView zoomScale="96" zoomScaleNormal="96" zoomScaleSheetLayoutView="100" workbookViewId="0">
      <pane ySplit="3" topLeftCell="A257" activePane="bottomLeft" state="frozen"/>
      <selection activeCell="A137" sqref="A137:Q140"/>
      <selection pane="bottomLeft" activeCell="H279" sqref="H279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12" t="s">
        <v>118</v>
      </c>
      <c r="B1" s="112"/>
      <c r="C1" s="112"/>
      <c r="D1" s="112"/>
      <c r="E1" s="112"/>
      <c r="F1" s="112"/>
    </row>
    <row r="2" spans="1:17" ht="33.75" customHeight="1" x14ac:dyDescent="0.25">
      <c r="A2" s="113" t="s">
        <v>120</v>
      </c>
      <c r="B2" s="113"/>
      <c r="C2" s="113"/>
      <c r="D2" s="113"/>
      <c r="E2" s="113"/>
      <c r="F2" s="113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8" t="s">
        <v>88</v>
      </c>
      <c r="B4" s="128"/>
      <c r="C4" s="128"/>
      <c r="D4" s="128"/>
      <c r="E4" s="128"/>
      <c r="F4" s="128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14" t="s">
        <v>6</v>
      </c>
      <c r="B5" s="115"/>
      <c r="C5" s="115"/>
      <c r="D5" s="115"/>
      <c r="E5" s="115"/>
      <c r="F5" s="124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10" t="s">
        <v>117</v>
      </c>
      <c r="B12" s="111"/>
      <c r="C12" s="111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17" t="s">
        <v>89</v>
      </c>
      <c r="B19" s="117"/>
      <c r="C19" s="117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14" t="s">
        <v>26</v>
      </c>
      <c r="B20" s="115"/>
      <c r="C20" s="115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29" t="s">
        <v>27</v>
      </c>
      <c r="B24" s="130"/>
      <c r="C24" s="130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17" t="s">
        <v>90</v>
      </c>
      <c r="B31" s="117"/>
      <c r="C31" s="117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16" t="s">
        <v>29</v>
      </c>
      <c r="B32" s="116"/>
      <c r="C32" s="116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35" t="s">
        <v>116</v>
      </c>
      <c r="B37" s="136"/>
      <c r="C37" s="136"/>
      <c r="D37" s="136"/>
      <c r="E37" s="136"/>
      <c r="F37" s="137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17" t="s">
        <v>91</v>
      </c>
      <c r="B45" s="117"/>
      <c r="C45" s="117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18" t="s">
        <v>79</v>
      </c>
      <c r="B46" s="116"/>
      <c r="C46" s="116"/>
      <c r="D46" s="116"/>
      <c r="E46" s="116"/>
      <c r="F46" s="119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10" t="s">
        <v>81</v>
      </c>
      <c r="B53" s="111"/>
      <c r="C53" s="111"/>
      <c r="D53" s="111"/>
      <c r="E53" s="111"/>
      <c r="F53" s="120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21" t="s">
        <v>82</v>
      </c>
      <c r="B63" s="122"/>
      <c r="C63" s="122"/>
      <c r="D63" s="122"/>
      <c r="E63" s="122"/>
      <c r="F63" s="123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17" t="s">
        <v>92</v>
      </c>
      <c r="B67" s="117"/>
      <c r="C67" s="117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14" t="s">
        <v>32</v>
      </c>
      <c r="B68" s="115"/>
      <c r="C68" s="115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10" t="s">
        <v>115</v>
      </c>
      <c r="B74" s="111"/>
      <c r="C74" s="111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17" t="s">
        <v>114</v>
      </c>
      <c r="B81" s="117"/>
      <c r="C81" s="117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14" t="s">
        <v>83</v>
      </c>
      <c r="B82" s="115"/>
      <c r="C82" s="115"/>
      <c r="D82" s="115"/>
      <c r="E82" s="115"/>
      <c r="F82" s="124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10" t="s">
        <v>84</v>
      </c>
      <c r="B85" s="111"/>
      <c r="C85" s="111"/>
      <c r="D85" s="111"/>
      <c r="E85" s="111"/>
      <c r="F85" s="120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10" t="s">
        <v>113</v>
      </c>
      <c r="B93" s="111"/>
      <c r="C93" s="111"/>
      <c r="D93" s="111"/>
      <c r="E93" s="111"/>
      <c r="F93" s="120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17" t="s">
        <v>93</v>
      </c>
      <c r="B97" s="117"/>
      <c r="C97" s="117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14" t="s">
        <v>35</v>
      </c>
      <c r="B98" s="115"/>
      <c r="C98" s="115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25" t="s">
        <v>112</v>
      </c>
      <c r="B103" s="126"/>
      <c r="C103" s="126"/>
      <c r="D103" s="126"/>
      <c r="E103" s="126"/>
      <c r="F103" s="127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17" t="s">
        <v>94</v>
      </c>
      <c r="B110" s="117"/>
      <c r="C110" s="117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14" t="s">
        <v>38</v>
      </c>
      <c r="B111" s="115"/>
      <c r="C111" s="115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10" t="s">
        <v>40</v>
      </c>
      <c r="B119" s="111"/>
      <c r="C119" s="111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17" t="s">
        <v>95</v>
      </c>
      <c r="B125" s="117"/>
      <c r="C125" s="117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31" t="s">
        <v>85</v>
      </c>
      <c r="B126" s="131"/>
      <c r="C126" s="131"/>
      <c r="D126" s="131"/>
      <c r="E126" s="131"/>
      <c r="F126" s="131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21" t="s">
        <v>86</v>
      </c>
      <c r="B129" s="122"/>
      <c r="C129" s="122"/>
      <c r="D129" s="122"/>
      <c r="E129" s="122"/>
      <c r="F129" s="123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32" t="s">
        <v>87</v>
      </c>
      <c r="B137" s="133"/>
      <c r="C137" s="133"/>
      <c r="D137" s="133"/>
      <c r="E137" s="133"/>
      <c r="F137" s="134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17" t="s">
        <v>96</v>
      </c>
      <c r="B141" s="117"/>
      <c r="C141" s="117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14" t="s">
        <v>41</v>
      </c>
      <c r="B142" s="115"/>
      <c r="C142" s="115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10" t="s">
        <v>111</v>
      </c>
      <c r="B147" s="111"/>
      <c r="C147" s="111"/>
      <c r="D147" s="111"/>
      <c r="E147" s="111"/>
      <c r="F147" s="120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17" t="s">
        <v>97</v>
      </c>
      <c r="B154" s="117"/>
      <c r="C154" s="117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14" t="s">
        <v>48</v>
      </c>
      <c r="B155" s="115"/>
      <c r="C155" s="115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10" t="s">
        <v>49</v>
      </c>
      <c r="B160" s="111"/>
      <c r="C160" s="111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17" t="s">
        <v>98</v>
      </c>
      <c r="B167" s="117"/>
      <c r="C167" s="117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14" t="s">
        <v>51</v>
      </c>
      <c r="B168" s="115"/>
      <c r="C168" s="115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10" t="s">
        <v>52</v>
      </c>
      <c r="B175" s="111"/>
      <c r="C175" s="111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17" t="s">
        <v>99</v>
      </c>
      <c r="B182" s="117"/>
      <c r="C182" s="117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14" t="s">
        <v>53</v>
      </c>
      <c r="B183" s="115"/>
      <c r="C183" s="115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10" t="s">
        <v>54</v>
      </c>
      <c r="B187" s="111"/>
      <c r="C187" s="111"/>
      <c r="D187" s="111"/>
      <c r="E187" s="111"/>
      <c r="F187" s="120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17" t="s">
        <v>100</v>
      </c>
      <c r="B195" s="117"/>
      <c r="C195" s="117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14" t="s">
        <v>56</v>
      </c>
      <c r="B196" s="115"/>
      <c r="C196" s="115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10" t="s">
        <v>110</v>
      </c>
      <c r="B202" s="111"/>
      <c r="C202" s="111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17" t="s">
        <v>101</v>
      </c>
      <c r="B209" s="117"/>
      <c r="C209" s="117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14" t="s">
        <v>102</v>
      </c>
      <c r="B210" s="115"/>
      <c r="C210" s="115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989</v>
      </c>
      <c r="F211" s="6">
        <f>ROUND(D211*E211,0)</f>
        <v>680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900</v>
      </c>
      <c r="F212" s="6">
        <f>ROUND(D212*E212,0)</f>
        <v>900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1580</v>
      </c>
      <c r="G213" s="5">
        <f>F213*8</f>
        <v>12640</v>
      </c>
      <c r="H213" s="5">
        <f>ROUND(F213*0.2359,0)</f>
        <v>373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12640</v>
      </c>
      <c r="M213" s="13">
        <f>H213+K213</f>
        <v>373</v>
      </c>
      <c r="O213" s="5">
        <f>ROUND((F213+I213)*12*0.02,0)</f>
        <v>379</v>
      </c>
      <c r="P213" s="5">
        <f>ROUND(O213*0.2359,0)</f>
        <v>89</v>
      </c>
      <c r="Q213" s="91">
        <f>(F213+H213+I213+K213)*4+O213+P213</f>
        <v>8280</v>
      </c>
    </row>
    <row r="214" spans="1:17" ht="15.75" customHeight="1" x14ac:dyDescent="0.25">
      <c r="A214" s="110" t="s">
        <v>59</v>
      </c>
      <c r="B214" s="111"/>
      <c r="C214" s="111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950</v>
      </c>
      <c r="F215" s="6">
        <f>ROUND(D215*E215,0)</f>
        <v>950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989</v>
      </c>
      <c r="F216" s="6">
        <f>ROUND(D216*E216,0)</f>
        <v>507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1457</v>
      </c>
      <c r="G217" s="5">
        <f>F217*8</f>
        <v>11656</v>
      </c>
      <c r="H217" s="5">
        <f>ROUND(F217*0.2359,0)</f>
        <v>344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11656</v>
      </c>
      <c r="M217" s="13">
        <f>H217+K217</f>
        <v>344</v>
      </c>
      <c r="O217" s="5">
        <f>ROUND((F217+I217)*12*0.02,0)</f>
        <v>350</v>
      </c>
      <c r="P217" s="5">
        <f>ROUND(O217*0.2359,0)</f>
        <v>83</v>
      </c>
      <c r="Q217" s="91">
        <f>(F217+H217+I217+K217)*4+O217+P217</f>
        <v>7637</v>
      </c>
    </row>
    <row r="218" spans="1:17" ht="15.75" customHeight="1" x14ac:dyDescent="0.25">
      <c r="A218" s="110" t="s">
        <v>103</v>
      </c>
      <c r="B218" s="111"/>
      <c r="C218" s="111"/>
      <c r="D218" s="111"/>
      <c r="E218" s="111"/>
      <c r="F218" s="120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1239</v>
      </c>
      <c r="F219" s="6">
        <f>ROUND(D219*E219,0)</f>
        <v>1239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989</v>
      </c>
      <c r="F220" s="6">
        <f t="shared" ref="F220:F224" si="28">ROUND(D220*E220,0)</f>
        <v>495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942</v>
      </c>
      <c r="F221" s="6">
        <f t="shared" si="28"/>
        <v>5949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942</v>
      </c>
      <c r="F222" s="6">
        <f t="shared" si="28"/>
        <v>707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942</v>
      </c>
      <c r="F223" s="6">
        <f t="shared" si="28"/>
        <v>589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900</v>
      </c>
      <c r="F224" s="6">
        <f t="shared" si="28"/>
        <v>252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9231</v>
      </c>
      <c r="G225" s="5">
        <f>F225*8</f>
        <v>73848</v>
      </c>
      <c r="H225" s="5">
        <f>ROUND(F225*0.2359,0)</f>
        <v>2178</v>
      </c>
      <c r="I225" s="5"/>
      <c r="J225" s="5">
        <f>I225*8</f>
        <v>0</v>
      </c>
      <c r="K225" s="5">
        <f>ROUND(I225*0.2359,0)</f>
        <v>0</v>
      </c>
      <c r="L225" s="13">
        <f>G225+J225</f>
        <v>73848</v>
      </c>
      <c r="M225" s="13">
        <f>H225+K225</f>
        <v>2178</v>
      </c>
      <c r="O225" s="5">
        <f>ROUND((F225+I225)*12*0.02,0)</f>
        <v>2215</v>
      </c>
      <c r="P225" s="5">
        <f>ROUND(O225*0.2359,0)</f>
        <v>523</v>
      </c>
      <c r="Q225" s="91">
        <f>(F225+H225+I225+K225)*4+O225+P225</f>
        <v>48374</v>
      </c>
    </row>
    <row r="226" spans="1:17" ht="15.75" customHeight="1" x14ac:dyDescent="0.25">
      <c r="A226" s="110" t="s">
        <v>104</v>
      </c>
      <c r="B226" s="111"/>
      <c r="C226" s="111"/>
      <c r="D226" s="111"/>
      <c r="E226" s="111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1368</v>
      </c>
      <c r="F227" s="37">
        <f>ROUND(D227*E227,0)</f>
        <v>1368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989</v>
      </c>
      <c r="F228" s="37">
        <f t="shared" ref="F228:F232" si="29">ROUND(D228*E228,0)</f>
        <v>989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942</v>
      </c>
      <c r="F229" s="37">
        <f t="shared" si="29"/>
        <v>12246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942</v>
      </c>
      <c r="F230" s="37">
        <f t="shared" si="29"/>
        <v>1055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942</v>
      </c>
      <c r="F231" s="37">
        <f t="shared" si="29"/>
        <v>1178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900</v>
      </c>
      <c r="F232" s="37">
        <f t="shared" si="29"/>
        <v>603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17439</v>
      </c>
      <c r="G233" s="5">
        <f>F233*8</f>
        <v>139512</v>
      </c>
      <c r="H233" s="5">
        <f>ROUND(F233*0.2359,0)</f>
        <v>4114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141604.79999999999</v>
      </c>
      <c r="M233" s="13">
        <f>H233+K233</f>
        <v>4176</v>
      </c>
      <c r="O233" s="5">
        <f>ROUND((F233+I233)*12*0.02,0)</f>
        <v>4248</v>
      </c>
      <c r="P233" s="5">
        <f>ROUND(O233*0.2359,0)</f>
        <v>1002</v>
      </c>
      <c r="Q233" s="91">
        <f>(F233+H233+I233+K233)*4+O233+P233</f>
        <v>92756.4</v>
      </c>
    </row>
    <row r="234" spans="1:17" ht="15.75" x14ac:dyDescent="0.25">
      <c r="A234" s="110" t="s">
        <v>105</v>
      </c>
      <c r="B234" s="111"/>
      <c r="C234" s="111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1606</v>
      </c>
      <c r="F235" s="37">
        <f>ROUND(D235*E235,0)</f>
        <v>1606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1299</v>
      </c>
      <c r="F236" s="37">
        <f t="shared" ref="F236:F241" si="30">ROUND(D236*E236,0)</f>
        <v>1299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942</v>
      </c>
      <c r="F237" s="37">
        <f t="shared" si="30"/>
        <v>15072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942</v>
      </c>
      <c r="F238" s="37">
        <f t="shared" si="30"/>
        <v>1884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942</v>
      </c>
      <c r="F239" s="37">
        <f t="shared" si="30"/>
        <v>2355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>
        <v>70</v>
      </c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900</v>
      </c>
      <c r="F241" s="37">
        <f t="shared" si="30"/>
        <v>1013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23229</v>
      </c>
      <c r="G242" s="5">
        <f>F242*8</f>
        <v>185832</v>
      </c>
      <c r="H242" s="5">
        <f>ROUND(F242*0.2359,0)</f>
        <v>5480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185832</v>
      </c>
      <c r="M242" s="13">
        <f>H242+K242</f>
        <v>5480</v>
      </c>
      <c r="O242" s="5">
        <f>ROUND((F242+I242)*12*0.02,0)</f>
        <v>5575</v>
      </c>
      <c r="P242" s="5">
        <f>ROUND(O242*0.2359,0)</f>
        <v>1315</v>
      </c>
      <c r="Q242" s="91">
        <f>(F242+H242+I242+K242)*4+O242+P242</f>
        <v>121726</v>
      </c>
    </row>
    <row r="243" spans="1:17" ht="15.75" x14ac:dyDescent="0.25">
      <c r="A243" s="110" t="s">
        <v>106</v>
      </c>
      <c r="B243" s="111"/>
      <c r="C243" s="111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10" t="s">
        <v>107</v>
      </c>
      <c r="B249" s="111"/>
      <c r="C249" s="111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10" t="s">
        <v>108</v>
      </c>
      <c r="B255" s="111"/>
      <c r="C255" s="111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10" t="s">
        <v>109</v>
      </c>
      <c r="B262" s="111"/>
      <c r="C262" s="111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166422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1331376</v>
      </c>
      <c r="H271" s="47">
        <f t="shared" si="39"/>
        <v>39259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1062681.92</v>
      </c>
      <c r="M271" s="47">
        <f t="shared" si="39"/>
        <v>38323</v>
      </c>
      <c r="N271" s="47">
        <f t="shared" si="39"/>
        <v>5826</v>
      </c>
      <c r="O271" s="47">
        <f t="shared" si="39"/>
        <v>40153</v>
      </c>
      <c r="P271" s="47">
        <f t="shared" si="39"/>
        <v>9474</v>
      </c>
      <c r="Q271" s="47">
        <f>Q11+Q18+Q23+Q30+Q36+Q44+Q52+Q62+Q66+Q73+Q80+Q84+Q92+Q96+Q102+Q109+Q118+Q124+Q128+Q136+Q140+Q146+Q153+Q159+Q166+Q174+Q181+Q186+Q194+Q201+Q208+Q213+Q217+Q225+Q233+Q242+Q248+Q254+Q261+Q267</f>
        <v>1440841.24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181361</v>
      </c>
      <c r="H273">
        <f>F271+I271</f>
        <v>167307.07999999999</v>
      </c>
    </row>
    <row r="274" spans="2:8" x14ac:dyDescent="0.25">
      <c r="B274" t="s">
        <v>128</v>
      </c>
      <c r="C274">
        <f>ROUND(C273*0.2359,0)</f>
        <v>42783</v>
      </c>
    </row>
    <row r="275" spans="2:8" x14ac:dyDescent="0.25">
      <c r="B275" s="47" t="s">
        <v>129</v>
      </c>
      <c r="C275" s="47">
        <f>(C273+C274)*4</f>
        <v>896576</v>
      </c>
    </row>
  </sheetData>
  <mergeCells count="57">
    <mergeCell ref="A45:C45"/>
    <mergeCell ref="A1:F1"/>
    <mergeCell ref="A2:F2"/>
    <mergeCell ref="A4:F4"/>
    <mergeCell ref="A5:F5"/>
    <mergeCell ref="A12:C12"/>
    <mergeCell ref="A19:C19"/>
    <mergeCell ref="A20:C20"/>
    <mergeCell ref="A24:C24"/>
    <mergeCell ref="A31:C31"/>
    <mergeCell ref="A32:C32"/>
    <mergeCell ref="A37:F37"/>
    <mergeCell ref="A98:C98"/>
    <mergeCell ref="A46:F46"/>
    <mergeCell ref="A53:F53"/>
    <mergeCell ref="A63:F63"/>
    <mergeCell ref="A67:C67"/>
    <mergeCell ref="A68:C68"/>
    <mergeCell ref="A74:C74"/>
    <mergeCell ref="A81:C81"/>
    <mergeCell ref="A82:F82"/>
    <mergeCell ref="A85:F85"/>
    <mergeCell ref="A93:F93"/>
    <mergeCell ref="A97:C97"/>
    <mergeCell ref="A154:C154"/>
    <mergeCell ref="A103:F103"/>
    <mergeCell ref="A110:C110"/>
    <mergeCell ref="A111:C111"/>
    <mergeCell ref="A119:C119"/>
    <mergeCell ref="A125:C125"/>
    <mergeCell ref="A126:F126"/>
    <mergeCell ref="A129:F129"/>
    <mergeCell ref="A137:F137"/>
    <mergeCell ref="A141:C141"/>
    <mergeCell ref="A142:C142"/>
    <mergeCell ref="A147:F147"/>
    <mergeCell ref="A209:C209"/>
    <mergeCell ref="A155:C155"/>
    <mergeCell ref="A160:C160"/>
    <mergeCell ref="A167:C167"/>
    <mergeCell ref="A168:C168"/>
    <mergeCell ref="A175:C175"/>
    <mergeCell ref="A182:C182"/>
    <mergeCell ref="A183:C183"/>
    <mergeCell ref="A187:F187"/>
    <mergeCell ref="A195:C195"/>
    <mergeCell ref="A196:C196"/>
    <mergeCell ref="A202:C202"/>
    <mergeCell ref="A249:C249"/>
    <mergeCell ref="A255:C255"/>
    <mergeCell ref="A262:C262"/>
    <mergeCell ref="A210:C210"/>
    <mergeCell ref="A214:C214"/>
    <mergeCell ref="A218:F218"/>
    <mergeCell ref="A226:E226"/>
    <mergeCell ref="A234:C234"/>
    <mergeCell ref="A243:C243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54"/>
  <sheetViews>
    <sheetView zoomScale="124" zoomScaleNormal="124" zoomScaleSheetLayoutView="100" workbookViewId="0">
      <pane ySplit="3" topLeftCell="A208" activePane="bottomLeft" state="frozen"/>
      <selection pane="bottomLeft" activeCell="E217" sqref="E217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hidden="1" customWidth="1"/>
    <col min="9" max="10" width="9.28515625" hidden="1" customWidth="1"/>
    <col min="11" max="11" width="8.5703125" hidden="1" customWidth="1"/>
    <col min="12" max="12" width="12" hidden="1" customWidth="1"/>
    <col min="13" max="13" width="13.5703125" customWidth="1"/>
    <col min="14" max="14" width="12.28515625" customWidth="1"/>
    <col min="15" max="15" width="13.140625" customWidth="1"/>
    <col min="16" max="16" width="14.5703125" customWidth="1"/>
    <col min="17" max="17" width="12.85546875" customWidth="1"/>
  </cols>
  <sheetData>
    <row r="1" spans="1:17" ht="23.25" customHeight="1" x14ac:dyDescent="0.25">
      <c r="A1" s="112" t="s">
        <v>140</v>
      </c>
      <c r="B1" s="112"/>
      <c r="C1" s="112"/>
      <c r="D1" s="112"/>
      <c r="E1" s="112"/>
      <c r="F1" s="112"/>
    </row>
    <row r="2" spans="1:17" ht="33.75" customHeight="1" x14ac:dyDescent="0.25">
      <c r="A2" s="113" t="s">
        <v>141</v>
      </c>
      <c r="B2" s="113"/>
      <c r="C2" s="113"/>
      <c r="D2" s="113"/>
      <c r="E2" s="113"/>
      <c r="F2" s="113"/>
      <c r="G2">
        <v>8</v>
      </c>
      <c r="H2">
        <v>8</v>
      </c>
      <c r="J2">
        <v>8</v>
      </c>
      <c r="K2">
        <v>8</v>
      </c>
      <c r="N2">
        <v>8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"1119 *"&amp;J2</f>
        <v>1119 *8</v>
      </c>
      <c r="K3" s="4" t="str">
        <f>"1210 *"&amp;K2</f>
        <v>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8" t="s">
        <v>88</v>
      </c>
      <c r="B4" s="128"/>
      <c r="C4" s="128"/>
      <c r="D4" s="128"/>
      <c r="E4" s="128"/>
      <c r="F4" s="128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14" t="s">
        <v>6</v>
      </c>
      <c r="B5" s="115"/>
      <c r="C5" s="115"/>
      <c r="D5" s="115"/>
      <c r="E5" s="115"/>
      <c r="F5" s="124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12872</v>
      </c>
      <c r="H9" s="5">
        <f>ROUNDUP(F9*0.2359*$H$2,0)</f>
        <v>3037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12872</v>
      </c>
      <c r="M9" s="13">
        <f>H9+K9</f>
        <v>3037</v>
      </c>
      <c r="N9" s="13">
        <f>L9+M9</f>
        <v>15909</v>
      </c>
      <c r="O9" s="5">
        <f>ROUNDUP((F9+I9)*12*0.02,0)</f>
        <v>387</v>
      </c>
      <c r="P9" s="5">
        <f>ROUNDUP(O9*0.2359,0)</f>
        <v>92</v>
      </c>
      <c r="Q9" s="13">
        <f>SUM(N9:P9)</f>
        <v>16388</v>
      </c>
    </row>
    <row r="10" spans="1:17" ht="15.75" customHeight="1" x14ac:dyDescent="0.25">
      <c r="A10" s="110" t="s">
        <v>117</v>
      </c>
      <c r="B10" s="111"/>
      <c r="C10" s="111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34448</v>
      </c>
      <c r="H16" s="5">
        <f>ROUNDUP(F16*0.2359*$H$2,0)</f>
        <v>8127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34448</v>
      </c>
      <c r="M16" s="13">
        <f>H16+K16</f>
        <v>8127</v>
      </c>
      <c r="N16" s="13">
        <f>L16+M16</f>
        <v>42575</v>
      </c>
      <c r="O16" s="5">
        <f>ROUNDUP((F16+I16)*12*0.02,0)</f>
        <v>1034</v>
      </c>
      <c r="P16" s="5">
        <f>ROUNDUP(O16*0.2359,0)</f>
        <v>244</v>
      </c>
      <c r="Q16" s="13">
        <f>SUM(N16:P16)</f>
        <v>43853</v>
      </c>
    </row>
    <row r="17" spans="1:17" ht="15.75" x14ac:dyDescent="0.25">
      <c r="A17" s="117" t="s">
        <v>89</v>
      </c>
      <c r="B17" s="117"/>
      <c r="C17" s="117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14" t="s">
        <v>26</v>
      </c>
      <c r="B18" s="115"/>
      <c r="C18" s="115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3648</v>
      </c>
      <c r="H21" s="5">
        <f>ROUNDUP(F21*0.2359*$H$2,0)</f>
        <v>861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3648</v>
      </c>
      <c r="M21" s="13">
        <f>H21+K21</f>
        <v>861</v>
      </c>
      <c r="N21" s="13">
        <f>L21+M21</f>
        <v>4509</v>
      </c>
      <c r="O21" s="5">
        <f>ROUNDUP((F21+I21)*12*0.02,0)</f>
        <v>110</v>
      </c>
      <c r="P21" s="5">
        <f>ROUNDUP(O21*0.2359,0)</f>
        <v>26</v>
      </c>
      <c r="Q21" s="13">
        <f>SUM(N21:P21)</f>
        <v>4645</v>
      </c>
    </row>
    <row r="22" spans="1:17" ht="15.75" customHeight="1" x14ac:dyDescent="0.25">
      <c r="A22" s="129" t="s">
        <v>27</v>
      </c>
      <c r="B22" s="130"/>
      <c r="C22" s="130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30776</v>
      </c>
      <c r="H28" s="5">
        <f>ROUNDUP(F28*0.2359*$H$2,0)</f>
        <v>7261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30776</v>
      </c>
      <c r="M28" s="13">
        <f>H28+K28</f>
        <v>7261</v>
      </c>
      <c r="N28" s="13">
        <f>L28+M28</f>
        <v>38037</v>
      </c>
      <c r="O28" s="5">
        <f>ROUNDUP((F28+I28)*12*0.02,0)</f>
        <v>924</v>
      </c>
      <c r="P28" s="5">
        <f>ROUNDUP(O28*0.2359,0)</f>
        <v>218</v>
      </c>
      <c r="Q28" s="13">
        <f>SUM(N28:P28)</f>
        <v>39179</v>
      </c>
    </row>
    <row r="29" spans="1:17" ht="15.75" x14ac:dyDescent="0.25">
      <c r="A29" s="117" t="s">
        <v>90</v>
      </c>
      <c r="B29" s="117"/>
      <c r="C29" s="117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16" t="s">
        <v>29</v>
      </c>
      <c r="B30" s="116"/>
      <c r="C30" s="116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0.56699999999999995</v>
      </c>
      <c r="E31" s="6">
        <v>970</v>
      </c>
      <c r="F31" s="6">
        <f>ROUND(D31*E31,0)</f>
        <v>550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0.56699999999999995</v>
      </c>
      <c r="E32" s="3"/>
      <c r="F32" s="3">
        <f>SUM(F31:F31)</f>
        <v>550</v>
      </c>
      <c r="G32" s="5">
        <f>ROUNDUP(F32*$G$2,0)</f>
        <v>4400</v>
      </c>
      <c r="H32" s="5">
        <f>ROUNDUP(F32*0.2359*$H$2,0)</f>
        <v>1038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4400</v>
      </c>
      <c r="M32" s="13">
        <f>H32+K32</f>
        <v>1038</v>
      </c>
      <c r="N32" s="13">
        <f>L32+M32</f>
        <v>5438</v>
      </c>
      <c r="O32" s="5">
        <f>ROUNDUP((F32+I32)*12*0.02,0)</f>
        <v>132</v>
      </c>
      <c r="P32" s="5">
        <f>ROUNDUP(O32*0.2359,0)</f>
        <v>32</v>
      </c>
      <c r="Q32" s="13">
        <f>SUM(N32:P32)</f>
        <v>5602</v>
      </c>
    </row>
    <row r="33" spans="1:17" ht="15.75" customHeight="1" x14ac:dyDescent="0.25">
      <c r="A33" s="135" t="s">
        <v>116</v>
      </c>
      <c r="B33" s="136"/>
      <c r="C33" s="136"/>
      <c r="D33" s="136"/>
      <c r="E33" s="136"/>
      <c r="F33" s="137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4.6749999999999998</v>
      </c>
      <c r="E36" s="6">
        <v>1070</v>
      </c>
      <c r="F36" s="6">
        <f t="shared" si="3"/>
        <v>5002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7.6749999999999989</v>
      </c>
      <c r="E40" s="3"/>
      <c r="F40" s="3">
        <f>SUM(F34:F39)</f>
        <v>8354</v>
      </c>
      <c r="G40" s="5">
        <f>ROUNDUP(F40*$G$2,0)</f>
        <v>66832</v>
      </c>
      <c r="H40" s="5">
        <f>ROUNDUP(F40*0.2359*$H$2,0)</f>
        <v>15766</v>
      </c>
      <c r="I40" s="5">
        <v>360</v>
      </c>
      <c r="J40" s="5">
        <f>ROUNDUP(I40*$J$2,0)</f>
        <v>2880</v>
      </c>
      <c r="K40" s="5">
        <f>ROUNDUP(I40*0.2359*$K$2,0)</f>
        <v>680</v>
      </c>
      <c r="L40" s="13">
        <f>G40+J40</f>
        <v>69712</v>
      </c>
      <c r="M40" s="13">
        <f>H40+K40</f>
        <v>16446</v>
      </c>
      <c r="N40" s="13">
        <f>L40+M40</f>
        <v>86158</v>
      </c>
      <c r="O40" s="5">
        <f>ROUNDUP((F40+I40)*12*0.02,0)</f>
        <v>2092</v>
      </c>
      <c r="P40" s="5">
        <f>ROUNDUP(O40*0.2359,0)</f>
        <v>494</v>
      </c>
      <c r="Q40" s="13">
        <f>SUM(N40:P40)</f>
        <v>88744</v>
      </c>
    </row>
    <row r="41" spans="1:17" ht="15.75" x14ac:dyDescent="0.25">
      <c r="A41" s="117" t="s">
        <v>91</v>
      </c>
      <c r="B41" s="117"/>
      <c r="C41" s="117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18" t="s">
        <v>79</v>
      </c>
      <c r="B42" s="116"/>
      <c r="C42" s="116"/>
      <c r="D42" s="116"/>
      <c r="E42" s="116"/>
      <c r="F42" s="119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18192</v>
      </c>
      <c r="H48" s="5">
        <f>ROUNDUP(F48*0.2359*$H$2,0)</f>
        <v>4292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18192</v>
      </c>
      <c r="M48" s="13">
        <f>H48+K48</f>
        <v>4292</v>
      </c>
      <c r="N48" s="13">
        <f>L48+M48</f>
        <v>22484</v>
      </c>
      <c r="O48" s="5">
        <f>ROUNDUP((F48+I48)*12*0.02,0)</f>
        <v>546</v>
      </c>
      <c r="P48" s="5">
        <f>ROUNDUP(O48*0.2359,0)</f>
        <v>129</v>
      </c>
      <c r="Q48" s="13">
        <f>SUM(N48:P48)</f>
        <v>23159</v>
      </c>
    </row>
    <row r="49" spans="1:17" ht="15.75" customHeight="1" x14ac:dyDescent="0.25">
      <c r="A49" s="110" t="s">
        <v>81</v>
      </c>
      <c r="B49" s="111"/>
      <c r="C49" s="111"/>
      <c r="D49" s="111"/>
      <c r="E49" s="111"/>
      <c r="F49" s="120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49">
        <f t="shared" ref="F51:F55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 t="shared" si="5"/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si="5"/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5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5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79136</v>
      </c>
      <c r="H56" s="5">
        <f>ROUNDUP(F56*0.2359*$H$2,0)</f>
        <v>18669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79136</v>
      </c>
      <c r="M56" s="13">
        <f>H56+K56</f>
        <v>18669</v>
      </c>
      <c r="N56" s="13">
        <f>L56+M56</f>
        <v>97805</v>
      </c>
      <c r="O56" s="5">
        <f>ROUNDUP((F56+I56)*12*0.02,0)</f>
        <v>2375</v>
      </c>
      <c r="P56" s="5">
        <f>ROUNDUP(O56*0.2359,0)</f>
        <v>561</v>
      </c>
      <c r="Q56" s="13">
        <f>SUM(N56:P56)</f>
        <v>100741</v>
      </c>
    </row>
    <row r="57" spans="1:17" ht="15.75" customHeight="1" x14ac:dyDescent="0.25">
      <c r="A57" s="121" t="s">
        <v>82</v>
      </c>
      <c r="B57" s="122"/>
      <c r="C57" s="122"/>
      <c r="D57" s="122"/>
      <c r="E57" s="122"/>
      <c r="F57" s="123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42">
        <v>2.27</v>
      </c>
      <c r="E59" s="42">
        <v>932</v>
      </c>
      <c r="F59" s="49">
        <f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27032</v>
      </c>
      <c r="H60" s="5">
        <f>ROUNDUP(F60*0.2359*$H$2,0)</f>
        <v>6377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27032</v>
      </c>
      <c r="M60" s="13">
        <f>H60+K60</f>
        <v>6377</v>
      </c>
      <c r="N60" s="13">
        <f>L60+M60</f>
        <v>33409</v>
      </c>
      <c r="O60" s="5">
        <f>ROUNDUP((F60+I60)*12*0.02,0)</f>
        <v>811</v>
      </c>
      <c r="P60" s="5">
        <f>ROUNDUP(O60*0.2359,0)</f>
        <v>192</v>
      </c>
      <c r="Q60" s="13">
        <f>SUM(N60:P60)</f>
        <v>34412</v>
      </c>
    </row>
    <row r="61" spans="1:17" ht="15.75" x14ac:dyDescent="0.25">
      <c r="A61" s="117" t="s">
        <v>92</v>
      </c>
      <c r="B61" s="117"/>
      <c r="C61" s="117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14" t="s">
        <v>32</v>
      </c>
      <c r="B62" s="115"/>
      <c r="C62" s="115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6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6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1248</v>
      </c>
      <c r="H65" s="5">
        <f>ROUNDUP(F65*0.2359*$H$2,0)</f>
        <v>295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1248</v>
      </c>
      <c r="M65" s="13">
        <f>H65+K65</f>
        <v>295</v>
      </c>
      <c r="N65" s="13">
        <f>L65+M65</f>
        <v>1543</v>
      </c>
      <c r="O65" s="5">
        <f>ROUNDUP((F65+I65)*12*0.02,0)</f>
        <v>38</v>
      </c>
      <c r="P65" s="5">
        <f>ROUNDUP(O65*0.2359,0)</f>
        <v>9</v>
      </c>
      <c r="Q65" s="13">
        <f>SUM(N65:P65)</f>
        <v>1590</v>
      </c>
    </row>
    <row r="66" spans="1:17" ht="15.75" customHeight="1" x14ac:dyDescent="0.25">
      <c r="A66" s="110" t="s">
        <v>115</v>
      </c>
      <c r="B66" s="111"/>
      <c r="C66" s="111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7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7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6">
        <f t="shared" si="7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7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37864</v>
      </c>
      <c r="H72" s="5">
        <f>ROUNDUP(F72*0.2359*$H$2,0)</f>
        <v>8933</v>
      </c>
      <c r="I72" s="5">
        <v>88.88</v>
      </c>
      <c r="J72" s="5">
        <f>ROUNDUP(I72*$J$2,0)</f>
        <v>712</v>
      </c>
      <c r="K72" s="5">
        <f>ROUNDUP(I72*0.2359*$K$2,0)</f>
        <v>168</v>
      </c>
      <c r="L72" s="13">
        <f>G72+J72</f>
        <v>38576</v>
      </c>
      <c r="M72" s="13">
        <f>H72+K72</f>
        <v>9101</v>
      </c>
      <c r="N72" s="13">
        <f>L72+M72</f>
        <v>47677</v>
      </c>
      <c r="O72" s="5">
        <f>ROUNDUP((F72+I72)*12*0.02,0)</f>
        <v>1158</v>
      </c>
      <c r="P72" s="5">
        <f>ROUNDUP(O72*0.2359,0)</f>
        <v>274</v>
      </c>
      <c r="Q72" s="13">
        <f>SUM(N72:P72)</f>
        <v>49109</v>
      </c>
    </row>
    <row r="73" spans="1:17" ht="15.75" x14ac:dyDescent="0.25">
      <c r="A73" s="117" t="s">
        <v>114</v>
      </c>
      <c r="B73" s="117"/>
      <c r="C73" s="117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14" t="s">
        <v>83</v>
      </c>
      <c r="B74" s="115"/>
      <c r="C74" s="115"/>
      <c r="D74" s="115"/>
      <c r="E74" s="115"/>
      <c r="F74" s="124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9544</v>
      </c>
      <c r="H77" s="5">
        <f>ROUNDUP(F77*0.2359*$H$2,0)</f>
        <v>2252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9544</v>
      </c>
      <c r="M77" s="13">
        <f>H77+K77</f>
        <v>2252</v>
      </c>
      <c r="N77" s="13">
        <f>L77+M77</f>
        <v>11796</v>
      </c>
      <c r="O77" s="5">
        <f>ROUNDUP((F77+I77)*12*0.02,0)</f>
        <v>287</v>
      </c>
      <c r="P77" s="5">
        <f>ROUNDUP(O77*0.2359,0)</f>
        <v>68</v>
      </c>
      <c r="Q77" s="13">
        <f>SUM(N77:P77)</f>
        <v>12151</v>
      </c>
    </row>
    <row r="78" spans="1:17" ht="15.75" customHeight="1" x14ac:dyDescent="0.25">
      <c r="A78" s="110" t="s">
        <v>84</v>
      </c>
      <c r="B78" s="111"/>
      <c r="C78" s="111"/>
      <c r="D78" s="111"/>
      <c r="E78" s="111"/>
      <c r="F78" s="120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6">
        <f t="shared" ref="F80:F85" si="8"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7.45</v>
      </c>
      <c r="E81" s="6">
        <v>1070</v>
      </c>
      <c r="F81" s="6">
        <f t="shared" si="8"/>
        <v>7972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6">
        <f t="shared" si="8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6">
        <f t="shared" si="8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6">
        <f t="shared" si="8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8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12.037000000000001</v>
      </c>
      <c r="E86" s="3"/>
      <c r="F86" s="3">
        <f>SUM(F79:F85)</f>
        <v>13092</v>
      </c>
      <c r="G86" s="5">
        <f>ROUNDUP(F86*$G$2,0)</f>
        <v>104736</v>
      </c>
      <c r="H86" s="5">
        <f>ROUNDUP(F86*0.2359*$H$2,0)</f>
        <v>24708</v>
      </c>
      <c r="I86" s="5">
        <v>168.75</v>
      </c>
      <c r="J86" s="5">
        <f>ROUNDUP(I86*$J$2,0)</f>
        <v>1350</v>
      </c>
      <c r="K86" s="5">
        <f>ROUNDUP(I86*0.2359*$K$2,0)</f>
        <v>319</v>
      </c>
      <c r="L86" s="13">
        <f>G86+J86</f>
        <v>106086</v>
      </c>
      <c r="M86" s="13">
        <f>H86+K86</f>
        <v>25027</v>
      </c>
      <c r="N86" s="13">
        <f>L86+M86</f>
        <v>131113</v>
      </c>
      <c r="O86" s="5">
        <f>ROUNDUP((F86+I86)*12*0.02,0)</f>
        <v>3183</v>
      </c>
      <c r="P86" s="5">
        <f>ROUNDUP(O86*0.2359,0)</f>
        <v>751</v>
      </c>
      <c r="Q86" s="13">
        <f>SUM(N86:P86)</f>
        <v>135047</v>
      </c>
    </row>
    <row r="87" spans="1:17" ht="15.75" customHeight="1" x14ac:dyDescent="0.25">
      <c r="A87" s="110" t="s">
        <v>113</v>
      </c>
      <c r="B87" s="111"/>
      <c r="C87" s="111"/>
      <c r="D87" s="111"/>
      <c r="E87" s="111"/>
      <c r="F87" s="120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1.75</v>
      </c>
      <c r="E89" s="42">
        <v>932</v>
      </c>
      <c r="F89" s="49">
        <f>ROUND(D89*E89,0)</f>
        <v>1631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2.68</v>
      </c>
      <c r="E90" s="3"/>
      <c r="F90" s="3">
        <f>SUM(F88:F89)</f>
        <v>2806</v>
      </c>
      <c r="G90" s="5">
        <f>ROUNDUP(F90*$G$2,0)</f>
        <v>22448</v>
      </c>
      <c r="H90" s="5">
        <f>ROUNDUP(F90*0.2359*$H$2,0)</f>
        <v>5296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22448</v>
      </c>
      <c r="M90" s="13">
        <f>H90+K90</f>
        <v>5296</v>
      </c>
      <c r="N90" s="13">
        <f>L90+M90</f>
        <v>27744</v>
      </c>
      <c r="O90" s="5">
        <f>ROUNDUP((F90+I90)*12*0.02,0)</f>
        <v>674</v>
      </c>
      <c r="P90" s="5">
        <f>ROUNDUP(O90*0.2359,0)</f>
        <v>159</v>
      </c>
      <c r="Q90" s="13">
        <f>SUM(N90:P90)</f>
        <v>28577</v>
      </c>
    </row>
    <row r="91" spans="1:17" ht="15.75" x14ac:dyDescent="0.25">
      <c r="A91" s="117" t="s">
        <v>93</v>
      </c>
      <c r="B91" s="117"/>
      <c r="C91" s="117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14" t="s">
        <v>35</v>
      </c>
      <c r="B92" s="115"/>
      <c r="C92" s="115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9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9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9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4728</v>
      </c>
      <c r="H97" s="5">
        <f>ROUNDUP(F97*0.2359*$H$2,0)</f>
        <v>1116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4728</v>
      </c>
      <c r="M97" s="13">
        <f>H97+K97</f>
        <v>1116</v>
      </c>
      <c r="N97" s="13">
        <f>L97+M97</f>
        <v>5844</v>
      </c>
      <c r="O97" s="5">
        <f>ROUNDUP((F97+I97)*12*0.02,0)</f>
        <v>142</v>
      </c>
      <c r="P97" s="5">
        <f>ROUNDUP(O97*0.2359,0)</f>
        <v>34</v>
      </c>
      <c r="Q97" s="13">
        <f>SUM(N97:P97)</f>
        <v>6020</v>
      </c>
    </row>
    <row r="98" spans="1:17" ht="15.75" x14ac:dyDescent="0.25">
      <c r="A98" s="125" t="s">
        <v>112</v>
      </c>
      <c r="B98" s="126"/>
      <c r="C98" s="126"/>
      <c r="D98" s="126"/>
      <c r="E98" s="126"/>
      <c r="F98" s="127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0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0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0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 t="shared" si="10"/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 t="shared" si="10"/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0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63856</v>
      </c>
      <c r="H105" s="5">
        <f>ROUNDUP(F105*0.2359*$H$2,0)</f>
        <v>15064</v>
      </c>
      <c r="I105" s="5">
        <v>90</v>
      </c>
      <c r="J105" s="5">
        <f>ROUNDUP(I105*$J$2,0)</f>
        <v>720</v>
      </c>
      <c r="K105" s="5">
        <f>ROUNDUP(I105*0.2359*$K$2,0)</f>
        <v>170</v>
      </c>
      <c r="L105" s="13">
        <f>G105+J105</f>
        <v>64576</v>
      </c>
      <c r="M105" s="13">
        <f>H105+K105</f>
        <v>15234</v>
      </c>
      <c r="N105" s="13">
        <f>L105+M105</f>
        <v>79810</v>
      </c>
      <c r="O105" s="5">
        <f>ROUNDUP((F105+I105)*12*0.02,0)</f>
        <v>1938</v>
      </c>
      <c r="P105" s="5">
        <f>ROUNDUP(O105*0.2359,0)</f>
        <v>458</v>
      </c>
      <c r="Q105" s="13">
        <f>SUM(N105:P105)</f>
        <v>82206</v>
      </c>
    </row>
    <row r="106" spans="1:17" ht="15.75" x14ac:dyDescent="0.25">
      <c r="A106" s="117" t="s">
        <v>94</v>
      </c>
      <c r="B106" s="117"/>
      <c r="C106" s="117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14" t="s">
        <v>38</v>
      </c>
      <c r="B107" s="115"/>
      <c r="C107" s="115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1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1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88">
        <v>0.46700000000000003</v>
      </c>
      <c r="E110" s="6">
        <v>970</v>
      </c>
      <c r="F110" s="6">
        <f t="shared" si="11"/>
        <v>453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0.66700000000000004</v>
      </c>
      <c r="E111" s="3"/>
      <c r="F111" s="3">
        <f>SUM(F108:F110)</f>
        <v>673</v>
      </c>
      <c r="G111" s="5">
        <f>ROUNDUP(F111*$G$2,0)</f>
        <v>5384</v>
      </c>
      <c r="H111" s="5">
        <f>ROUNDUP(F111*0.2359*$H$2,0)</f>
        <v>1271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5384</v>
      </c>
      <c r="M111" s="13">
        <f>H111+K111</f>
        <v>1271</v>
      </c>
      <c r="N111" s="13">
        <f>L111+M111</f>
        <v>6655</v>
      </c>
      <c r="O111" s="5">
        <f>ROUNDUP((F111+I111)*12*0.02,0)</f>
        <v>162</v>
      </c>
      <c r="P111" s="5">
        <f>ROUNDUP(O111*0.2359,0)</f>
        <v>39</v>
      </c>
      <c r="Q111" s="13">
        <f>SUM(N111:P111)</f>
        <v>6856</v>
      </c>
    </row>
    <row r="112" spans="1:17" ht="15.75" x14ac:dyDescent="0.25">
      <c r="A112" s="110" t="s">
        <v>40</v>
      </c>
      <c r="B112" s="111"/>
      <c r="C112" s="111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2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2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12080</v>
      </c>
      <c r="H116" s="5">
        <f>ROUNDUP(F116*0.2359*$H$2,0)</f>
        <v>2850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12080</v>
      </c>
      <c r="M116" s="13">
        <f>H116+K116</f>
        <v>2850</v>
      </c>
      <c r="N116" s="13">
        <f>L116+M116</f>
        <v>14930</v>
      </c>
      <c r="O116" s="5">
        <f>ROUNDUP((F116+I116)*12*0.02,0)</f>
        <v>363</v>
      </c>
      <c r="P116" s="5">
        <f>ROUNDUP(O116*0.2359,0)</f>
        <v>86</v>
      </c>
      <c r="Q116" s="13">
        <f>SUM(N116:P116)</f>
        <v>15379</v>
      </c>
    </row>
    <row r="117" spans="1:17" ht="15.75" x14ac:dyDescent="0.25">
      <c r="A117" s="117" t="s">
        <v>95</v>
      </c>
      <c r="B117" s="117"/>
      <c r="C117" s="117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31" t="s">
        <v>85</v>
      </c>
      <c r="B118" s="131"/>
      <c r="C118" s="131"/>
      <c r="D118" s="131"/>
      <c r="E118" s="131"/>
      <c r="F118" s="131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3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3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3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15368</v>
      </c>
      <c r="H122" s="5">
        <f>ROUNDUP(F122*0.2359*$H$2,0)</f>
        <v>3626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15368</v>
      </c>
      <c r="M122" s="13">
        <f>H122+K122</f>
        <v>3626</v>
      </c>
      <c r="N122" s="13">
        <f>L122+M122</f>
        <v>18994</v>
      </c>
      <c r="O122" s="5">
        <f>ROUNDUP((F122+I122)*12*0.02,0)</f>
        <v>462</v>
      </c>
      <c r="P122" s="5">
        <f>ROUNDUP(O122*0.2359,0)</f>
        <v>109</v>
      </c>
      <c r="Q122" s="13">
        <f>SUM(N122:P122)</f>
        <v>19565</v>
      </c>
    </row>
    <row r="123" spans="1:17" ht="19.5" customHeight="1" x14ac:dyDescent="0.25">
      <c r="A123" s="121" t="s">
        <v>86</v>
      </c>
      <c r="B123" s="122"/>
      <c r="C123" s="122"/>
      <c r="D123" s="122"/>
      <c r="E123" s="122"/>
      <c r="F123" s="123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4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4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4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4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4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4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66160</v>
      </c>
      <c r="H131" s="5">
        <f>ROUNDUP(F131*0.2359*$H$2,0)</f>
        <v>15608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66160</v>
      </c>
      <c r="M131" s="13">
        <f>H131+K131</f>
        <v>15608</v>
      </c>
      <c r="N131" s="13">
        <f>L131+M131</f>
        <v>81768</v>
      </c>
      <c r="O131" s="5">
        <f>ROUNDUP((F131+I131)*12*0.02,0)</f>
        <v>1985</v>
      </c>
      <c r="P131" s="5">
        <f>ROUNDUP(O131*0.2359,0)</f>
        <v>469</v>
      </c>
      <c r="Q131" s="13">
        <f>SUM(N131:P131)</f>
        <v>84222</v>
      </c>
    </row>
    <row r="132" spans="1:17" ht="18" customHeight="1" x14ac:dyDescent="0.25">
      <c r="A132" s="132" t="s">
        <v>87</v>
      </c>
      <c r="B132" s="133"/>
      <c r="C132" s="133"/>
      <c r="D132" s="133"/>
      <c r="E132" s="133"/>
      <c r="F132" s="134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1.4</v>
      </c>
      <c r="E134" s="6">
        <v>932</v>
      </c>
      <c r="F134" s="6">
        <f>ROUND(E134*D134,0)</f>
        <v>1305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2.4</v>
      </c>
      <c r="E135" s="3"/>
      <c r="F135" s="3">
        <f>SUM(F133:F134)</f>
        <v>2568</v>
      </c>
      <c r="G135" s="5">
        <f>ROUNDUP(F135*$G$2,0)</f>
        <v>20544</v>
      </c>
      <c r="H135" s="5">
        <f>ROUNDUP(F135*0.2359*$H$2,0)</f>
        <v>4847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20544</v>
      </c>
      <c r="M135" s="13">
        <f>H135+K135</f>
        <v>4847</v>
      </c>
      <c r="N135" s="13">
        <f>L135+M135</f>
        <v>25391</v>
      </c>
      <c r="O135" s="5">
        <f>ROUNDUP((F135+I135)*12*0.02,0)</f>
        <v>617</v>
      </c>
      <c r="P135" s="5">
        <f>ROUNDUP(O135*0.2359,0)</f>
        <v>146</v>
      </c>
      <c r="Q135" s="13">
        <f>SUM(N135:P135)</f>
        <v>26154</v>
      </c>
    </row>
    <row r="136" spans="1:17" ht="15.75" x14ac:dyDescent="0.25">
      <c r="A136" s="117" t="s">
        <v>96</v>
      </c>
      <c r="B136" s="117"/>
      <c r="C136" s="117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14" t="s">
        <v>138</v>
      </c>
      <c r="B137" s="115"/>
      <c r="C137" s="115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5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5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5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8472</v>
      </c>
      <c r="H141" s="5">
        <f>ROUNDUP(F141*0.2359*$H$2,0)</f>
        <v>1999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8472</v>
      </c>
      <c r="M141" s="13">
        <f>H141+K141</f>
        <v>1999</v>
      </c>
      <c r="N141" s="13">
        <f>L141+M141</f>
        <v>10471</v>
      </c>
      <c r="O141" s="5">
        <f>ROUNDUP((F141+I141)*12*0.02,0)</f>
        <v>255</v>
      </c>
      <c r="P141" s="5">
        <f>ROUNDUP(O141*0.2359,0)</f>
        <v>61</v>
      </c>
      <c r="Q141" s="13">
        <f>SUM(N141:P141)</f>
        <v>10787</v>
      </c>
    </row>
    <row r="142" spans="1:17" ht="15.75" customHeight="1" x14ac:dyDescent="0.25">
      <c r="A142" s="110" t="s">
        <v>111</v>
      </c>
      <c r="B142" s="111"/>
      <c r="C142" s="111"/>
      <c r="D142" s="111"/>
      <c r="E142" s="111"/>
      <c r="F142" s="120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6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6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6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6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6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43192</v>
      </c>
      <c r="H149" s="5">
        <f>ROUNDUP(F149*0.2359*$H$2,0)</f>
        <v>10189</v>
      </c>
      <c r="I149" s="5">
        <v>56.25</v>
      </c>
      <c r="J149" s="5">
        <f>ROUNDUP(I149*$J$2,0)</f>
        <v>450</v>
      </c>
      <c r="K149" s="5">
        <f>ROUNDUP(I149*0.2359*$K$2,0)</f>
        <v>107</v>
      </c>
      <c r="L149" s="13">
        <f>G149+J149</f>
        <v>43642</v>
      </c>
      <c r="M149" s="13">
        <f>H149+K149</f>
        <v>10296</v>
      </c>
      <c r="N149" s="13">
        <f>L149+M149</f>
        <v>53938</v>
      </c>
      <c r="O149" s="5">
        <f>ROUNDUP((F149+I149)*12*0.02,0)</f>
        <v>1310</v>
      </c>
      <c r="P149" s="5">
        <f>ROUNDUP(O149*0.2359,0)</f>
        <v>310</v>
      </c>
      <c r="Q149" s="13">
        <f>SUM(N149:P149)</f>
        <v>55558</v>
      </c>
    </row>
    <row r="150" spans="1:17" ht="15.75" x14ac:dyDescent="0.25">
      <c r="A150" s="117" t="s">
        <v>97</v>
      </c>
      <c r="B150" s="117"/>
      <c r="C150" s="117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14" t="s">
        <v>48</v>
      </c>
      <c r="B151" s="115"/>
      <c r="C151" s="115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7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7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4088</v>
      </c>
      <c r="H154" s="5">
        <f>ROUNDUP(F154*0.2359*$H$2,0)</f>
        <v>965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4088</v>
      </c>
      <c r="M154" s="13">
        <f>H154+K154</f>
        <v>965</v>
      </c>
      <c r="N154" s="13">
        <f>L154+M154</f>
        <v>5053</v>
      </c>
      <c r="O154" s="5">
        <f>ROUNDUP((F154+I154)*12*0.02,0)</f>
        <v>123</v>
      </c>
      <c r="P154" s="5">
        <f>ROUNDUP(O154*0.2359,0)</f>
        <v>30</v>
      </c>
      <c r="Q154" s="13">
        <f>SUM(N154:P154)</f>
        <v>5206</v>
      </c>
    </row>
    <row r="155" spans="1:17" ht="15.75" x14ac:dyDescent="0.25">
      <c r="A155" s="110" t="s">
        <v>49</v>
      </c>
      <c r="B155" s="111"/>
      <c r="C155" s="111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2.5110000000000001</v>
      </c>
      <c r="E157" s="6">
        <v>1070</v>
      </c>
      <c r="F157" s="26">
        <f t="shared" ref="F157:F161" si="18">ROUND(D157*E157,0)</f>
        <v>2687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18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18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18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18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3.6059999999999999</v>
      </c>
      <c r="E162" s="29"/>
      <c r="F162" s="29">
        <f>SUM(F156:F161)</f>
        <v>3848</v>
      </c>
      <c r="G162" s="5">
        <f>ROUNDUP(F162*$G$2,0)</f>
        <v>30784</v>
      </c>
      <c r="H162" s="5">
        <f>ROUNDUP(F162*0.2359*$H$2,0)</f>
        <v>7262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30784</v>
      </c>
      <c r="M162" s="13">
        <f>H162+K162</f>
        <v>7262</v>
      </c>
      <c r="N162" s="13">
        <f>L162+M162</f>
        <v>38046</v>
      </c>
      <c r="O162" s="5">
        <f>ROUNDUP((F162+I162)*12*0.02,0)</f>
        <v>924</v>
      </c>
      <c r="P162" s="5">
        <f>ROUNDUP(O162*0.2359,0)</f>
        <v>218</v>
      </c>
      <c r="Q162" s="13">
        <f>SUM(N162:P162)</f>
        <v>39188</v>
      </c>
    </row>
    <row r="163" spans="1:17" ht="15.75" x14ac:dyDescent="0.25">
      <c r="A163" s="117" t="s">
        <v>98</v>
      </c>
      <c r="B163" s="117"/>
      <c r="C163" s="117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14" t="s">
        <v>51</v>
      </c>
      <c r="B164" s="115"/>
      <c r="C164" s="115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19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19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19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19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18344</v>
      </c>
      <c r="H169" s="5">
        <f>ROUNDUP(F169*0.2359*$H$2,0)</f>
        <v>4328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18344</v>
      </c>
      <c r="M169" s="13">
        <f>H169+K169</f>
        <v>4328</v>
      </c>
      <c r="N169" s="13">
        <f>L169+M169</f>
        <v>22672</v>
      </c>
      <c r="O169" s="5">
        <f>ROUNDUP((F169+I169)*12*0.02,0)</f>
        <v>551</v>
      </c>
      <c r="P169" s="5">
        <f>ROUNDUP(O169*0.2359,0)</f>
        <v>130</v>
      </c>
      <c r="Q169" s="13">
        <f>SUM(N169:P169)</f>
        <v>23353</v>
      </c>
    </row>
    <row r="170" spans="1:17" ht="15.75" x14ac:dyDescent="0.25">
      <c r="A170" s="110" t="s">
        <v>52</v>
      </c>
      <c r="B170" s="111"/>
      <c r="C170" s="111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0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0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0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18440</v>
      </c>
      <c r="H175" s="5">
        <f>ROUNDUP(F175*0.2359*$H$2,0)</f>
        <v>4350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18440</v>
      </c>
      <c r="M175" s="13">
        <f>H175+K175</f>
        <v>4350</v>
      </c>
      <c r="N175" s="13">
        <f>L175+M175</f>
        <v>22790</v>
      </c>
      <c r="O175" s="5">
        <f>ROUNDUP((F175+I175)*12*0.02,0)</f>
        <v>554</v>
      </c>
      <c r="P175" s="5">
        <f>ROUNDUP(O175*0.2359,0)</f>
        <v>131</v>
      </c>
      <c r="Q175" s="13">
        <f>SUM(N175:P175)</f>
        <v>23475</v>
      </c>
    </row>
    <row r="176" spans="1:17" ht="15.75" x14ac:dyDescent="0.25">
      <c r="A176" s="117" t="s">
        <v>99</v>
      </c>
      <c r="B176" s="117"/>
      <c r="C176" s="117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14" t="s">
        <v>53</v>
      </c>
      <c r="B177" s="115"/>
      <c r="C177" s="115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:F179" si="21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 t="shared" si="21"/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1064</v>
      </c>
      <c r="H180" s="5">
        <f>ROUNDUP(F180*0.2359*$H$2,0)</f>
        <v>251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1064</v>
      </c>
      <c r="M180" s="13">
        <f>H180+K180</f>
        <v>251</v>
      </c>
      <c r="N180" s="13">
        <f>L180+M180</f>
        <v>1315</v>
      </c>
      <c r="O180" s="5">
        <f>ROUNDUP((F180+I180)*12*0.02,0)</f>
        <v>32</v>
      </c>
      <c r="P180" s="5">
        <f>ROUNDUP(O180*0.2359,0)</f>
        <v>8</v>
      </c>
      <c r="Q180" s="13">
        <f>SUM(N180:P180)</f>
        <v>1355</v>
      </c>
    </row>
    <row r="181" spans="1:17" ht="15.75" customHeight="1" x14ac:dyDescent="0.25">
      <c r="A181" s="110" t="s">
        <v>54</v>
      </c>
      <c r="B181" s="111"/>
      <c r="C181" s="111"/>
      <c r="D181" s="111"/>
      <c r="E181" s="111"/>
      <c r="F181" s="120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2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2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2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2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 t="shared" si="22"/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 t="shared" si="22"/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2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97536</v>
      </c>
      <c r="H189" s="5">
        <f>ROUNDUP(F189*0.2359*$H$2,0)</f>
        <v>23009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97536</v>
      </c>
      <c r="M189" s="13">
        <f>H189+K189</f>
        <v>23009</v>
      </c>
      <c r="N189" s="13">
        <f>L189+M189</f>
        <v>120545</v>
      </c>
      <c r="O189" s="5">
        <f>ROUNDUP((F189+I189)*12*0.02,0)</f>
        <v>2927</v>
      </c>
      <c r="P189" s="5">
        <f>ROUNDUP(O189*0.2359,0)</f>
        <v>691</v>
      </c>
      <c r="Q189" s="13">
        <f>SUM(N189:P189)</f>
        <v>124163</v>
      </c>
    </row>
    <row r="190" spans="1:17" ht="15.75" x14ac:dyDescent="0.25">
      <c r="A190" s="117" t="s">
        <v>101</v>
      </c>
      <c r="B190" s="117"/>
      <c r="C190" s="117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14" t="s">
        <v>102</v>
      </c>
      <c r="B191" s="115"/>
      <c r="C191" s="115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 t="shared" ref="F193:F194" si="23"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 t="shared" si="23"/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4">SUM(D192:D194)</f>
        <v>2.1420000000000003</v>
      </c>
      <c r="E195" s="3"/>
      <c r="F195" s="3">
        <f t="shared" ref="F195" si="25">SUM(F192:F194)</f>
        <v>2146</v>
      </c>
      <c r="G195" s="5">
        <f>ROUNDUP(F195*$G$2,0)</f>
        <v>17168</v>
      </c>
      <c r="H195" s="5">
        <f>ROUNDUP(F195*0.2359*$H$2,0)</f>
        <v>4050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17168</v>
      </c>
      <c r="M195" s="13">
        <f>H195+K195</f>
        <v>4050</v>
      </c>
      <c r="N195" s="13">
        <f>L195+M195</f>
        <v>21218</v>
      </c>
      <c r="O195" s="5">
        <f>ROUNDUP((F195+I195)*12*0.02,0)</f>
        <v>516</v>
      </c>
      <c r="P195" s="5">
        <f>ROUNDUP(O195*0.2359,0)</f>
        <v>122</v>
      </c>
      <c r="Q195" s="13">
        <f>SUM(N195:P195)</f>
        <v>21856</v>
      </c>
    </row>
    <row r="196" spans="1:17" ht="15.75" customHeight="1" x14ac:dyDescent="0.25">
      <c r="A196" s="110" t="s">
        <v>59</v>
      </c>
      <c r="B196" s="111"/>
      <c r="C196" s="111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14000</v>
      </c>
      <c r="H199" s="5">
        <f>ROUNDUP(F199*0.2359*$H$2,0)</f>
        <v>3303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14000</v>
      </c>
      <c r="M199" s="13">
        <f>H199+K199</f>
        <v>3303</v>
      </c>
      <c r="N199" s="13">
        <f>L199+M199</f>
        <v>17303</v>
      </c>
      <c r="O199" s="5">
        <f>ROUNDUP((F199+I199)*12*0.02,0)</f>
        <v>420</v>
      </c>
      <c r="P199" s="5">
        <f>ROUNDUP(O199*0.2359,0)</f>
        <v>100</v>
      </c>
      <c r="Q199" s="13">
        <f>SUM(N199:P199)</f>
        <v>17823</v>
      </c>
    </row>
    <row r="200" spans="1:17" ht="15.75" customHeight="1" x14ac:dyDescent="0.25">
      <c r="A200" s="110" t="s">
        <v>103</v>
      </c>
      <c r="B200" s="111"/>
      <c r="C200" s="111"/>
      <c r="D200" s="111"/>
      <c r="E200" s="111"/>
      <c r="F200" s="120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6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6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6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6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6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86544</v>
      </c>
      <c r="H207" s="5">
        <f>ROUNDUP(F207*0.2359*$H$2,0)</f>
        <v>20416</v>
      </c>
      <c r="I207" s="5">
        <v>90</v>
      </c>
      <c r="J207" s="5">
        <f>ROUNDUP(I207*$J$2,0)</f>
        <v>720</v>
      </c>
      <c r="K207" s="5">
        <f>ROUNDUP(I207*0.2359*$K$2,0)</f>
        <v>170</v>
      </c>
      <c r="L207" s="13">
        <f>G207+J207</f>
        <v>87264</v>
      </c>
      <c r="M207" s="13">
        <f>H207+K207</f>
        <v>20586</v>
      </c>
      <c r="N207" s="13">
        <f>L207+M207</f>
        <v>107850</v>
      </c>
      <c r="O207" s="5">
        <f>ROUNDUP((F207+I207)*12*0.02,0)</f>
        <v>2618</v>
      </c>
      <c r="P207" s="5">
        <f>ROUNDUP(O207*0.2359,0)</f>
        <v>618</v>
      </c>
      <c r="Q207" s="13">
        <f>SUM(N207:P207)</f>
        <v>111086</v>
      </c>
    </row>
    <row r="208" spans="1:17" ht="15.75" customHeight="1" x14ac:dyDescent="0.25">
      <c r="A208" s="110" t="s">
        <v>104</v>
      </c>
      <c r="B208" s="111"/>
      <c r="C208" s="111"/>
      <c r="D208" s="111"/>
      <c r="E208" s="111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7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7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7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7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7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153848</v>
      </c>
      <c r="H215" s="5">
        <f>ROUNDUP(F215*0.2359*$H$2,0)</f>
        <v>36293</v>
      </c>
      <c r="I215" s="5">
        <v>360</v>
      </c>
      <c r="J215" s="5">
        <f>ROUNDUP(I215*$J$2,0)</f>
        <v>2880</v>
      </c>
      <c r="K215" s="5">
        <f>ROUNDUP(I215*0.2359*$K$2,0)</f>
        <v>680</v>
      </c>
      <c r="L215" s="13">
        <f>G215+J215</f>
        <v>156728</v>
      </c>
      <c r="M215" s="13">
        <f>H215+K215</f>
        <v>36973</v>
      </c>
      <c r="N215" s="13">
        <f>L215+M215</f>
        <v>193701</v>
      </c>
      <c r="O215" s="5">
        <f>ROUNDUP((F215+I215)*12*0.02,0)</f>
        <v>4702</v>
      </c>
      <c r="P215" s="5">
        <f>ROUNDUP(O215*0.2359,0)</f>
        <v>1110</v>
      </c>
      <c r="Q215" s="13">
        <f>SUM(N215:P215)</f>
        <v>199513</v>
      </c>
    </row>
    <row r="216" spans="1:17" ht="15.75" x14ac:dyDescent="0.25">
      <c r="A216" s="110" t="s">
        <v>105</v>
      </c>
      <c r="B216" s="111"/>
      <c r="C216" s="111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8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8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8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8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8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8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197792</v>
      </c>
      <c r="H224" s="5">
        <f>ROUNDUP(F224*0.2359*$H$2,0)</f>
        <v>46660</v>
      </c>
      <c r="I224" s="5">
        <v>90</v>
      </c>
      <c r="J224" s="5">
        <f>ROUNDUP(I224*$J$2,0)</f>
        <v>720</v>
      </c>
      <c r="K224" s="5">
        <f>ROUNDUP(I224*0.2359*$K$2,0)</f>
        <v>170</v>
      </c>
      <c r="L224" s="13">
        <f>G224+J224</f>
        <v>198512</v>
      </c>
      <c r="M224" s="13">
        <f>H224+K224</f>
        <v>46830</v>
      </c>
      <c r="N224" s="13">
        <f>L224+M224</f>
        <v>245342</v>
      </c>
      <c r="O224" s="5">
        <f>ROUNDUP((F224+I224)*12*0.02,0)</f>
        <v>5956</v>
      </c>
      <c r="P224" s="5">
        <f>ROUNDUP(O224*0.2359,0)</f>
        <v>1406</v>
      </c>
      <c r="Q224" s="13">
        <f>SUM(N224:P224)</f>
        <v>252704</v>
      </c>
    </row>
    <row r="225" spans="1:17" ht="15.75" x14ac:dyDescent="0.25">
      <c r="A225" s="110" t="s">
        <v>106</v>
      </c>
      <c r="B225" s="111"/>
      <c r="C225" s="111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29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6">
        <v>2.84</v>
      </c>
      <c r="E228" s="6">
        <v>932</v>
      </c>
      <c r="F228" s="6">
        <f t="shared" si="29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42024</v>
      </c>
      <c r="H230" s="5">
        <f>ROUNDUP(F230*0.2359*$H$2,0)</f>
        <v>9914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42024</v>
      </c>
      <c r="M230" s="13">
        <f>H230+K230</f>
        <v>9914</v>
      </c>
      <c r="N230" s="13">
        <f>L230+M230</f>
        <v>51938</v>
      </c>
      <c r="O230" s="5">
        <f>ROUNDUP((F230+I230)*12*0.02,0)</f>
        <v>1261</v>
      </c>
      <c r="P230" s="5">
        <f>ROUNDUP(O230*0.2359,0)</f>
        <v>298</v>
      </c>
      <c r="Q230" s="13">
        <f>SUM(N230:P230)</f>
        <v>53497</v>
      </c>
    </row>
    <row r="231" spans="1:17" ht="15.75" x14ac:dyDescent="0.25">
      <c r="A231" s="110" t="s">
        <v>107</v>
      </c>
      <c r="B231" s="111"/>
      <c r="C231" s="111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0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87">
        <v>1.84</v>
      </c>
      <c r="E234" s="42">
        <v>932</v>
      </c>
      <c r="F234" s="42">
        <f t="shared" si="30"/>
        <v>1715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4.84</v>
      </c>
      <c r="E236" s="44"/>
      <c r="F236" s="44">
        <f>SUM(F232:F235)</f>
        <v>4411</v>
      </c>
      <c r="G236" s="5">
        <f>ROUNDUP(F236*$G$2,0)</f>
        <v>35288</v>
      </c>
      <c r="H236" s="5">
        <f>ROUNDUP(F236*0.2359*$H$2,0)</f>
        <v>8325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35288</v>
      </c>
      <c r="M236" s="13">
        <f>H236+K236</f>
        <v>8325</v>
      </c>
      <c r="N236" s="13">
        <f>L236+M236</f>
        <v>43613</v>
      </c>
      <c r="O236" s="5">
        <f>ROUNDUP((F236+I236)*12*0.02,0)</f>
        <v>1059</v>
      </c>
      <c r="P236" s="5">
        <f>ROUNDUP(O236*0.2359,0)</f>
        <v>250</v>
      </c>
      <c r="Q236" s="13">
        <f>SUM(N236:P236)</f>
        <v>44922</v>
      </c>
    </row>
    <row r="237" spans="1:17" ht="15.75" x14ac:dyDescent="0.25">
      <c r="A237" s="110" t="s">
        <v>108</v>
      </c>
      <c r="B237" s="111"/>
      <c r="C237" s="111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1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1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107">
        <v>5.44</v>
      </c>
      <c r="E241" s="19">
        <v>970</v>
      </c>
      <c r="F241" s="6">
        <f t="shared" si="31"/>
        <v>5277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9">
        <v>0</v>
      </c>
      <c r="E242" s="19">
        <v>970</v>
      </c>
      <c r="F242" s="6">
        <f t="shared" si="31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7.94</v>
      </c>
      <c r="E243" s="22"/>
      <c r="F243" s="22">
        <f>SUM(F238:F242)</f>
        <v>8883</v>
      </c>
      <c r="G243" s="5">
        <f>ROUNDUP(F243*$G$2,0)</f>
        <v>71064</v>
      </c>
      <c r="H243" s="5">
        <f>ROUNDUP(F243*0.2359*$H$2,0)</f>
        <v>16764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71064</v>
      </c>
      <c r="M243" s="13">
        <f>H243+K243</f>
        <v>16764</v>
      </c>
      <c r="N243" s="13">
        <f>L243+M243</f>
        <v>87828</v>
      </c>
      <c r="O243" s="5">
        <f>ROUNDUP((F243+I243)*12*0.02,0)</f>
        <v>2132</v>
      </c>
      <c r="P243" s="5">
        <f>ROUNDUP(O243*0.2359,0)</f>
        <v>503</v>
      </c>
      <c r="Q243" s="13">
        <f>SUM(N243:P243)</f>
        <v>90463</v>
      </c>
    </row>
    <row r="244" spans="1:17" ht="15.75" x14ac:dyDescent="0.25">
      <c r="A244" s="110" t="s">
        <v>109</v>
      </c>
      <c r="B244" s="111"/>
      <c r="C244" s="111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2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2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30688</v>
      </c>
      <c r="H248" s="5">
        <f>ROUNDUP(F248*0.2359*$H$2,0)</f>
        <v>7240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30688</v>
      </c>
      <c r="M248" s="13">
        <f>H248+K248</f>
        <v>7240</v>
      </c>
      <c r="N248" s="13">
        <f>L248+M248</f>
        <v>37928</v>
      </c>
      <c r="O248" s="5">
        <f>ROUNDUP((F248+I248)*12*0.02,0)</f>
        <v>921</v>
      </c>
      <c r="P248" s="5">
        <f>ROUNDUP(O248*0.2359,0)</f>
        <v>218</v>
      </c>
      <c r="Q248" s="13">
        <f>SUM(N248:P248)</f>
        <v>39067</v>
      </c>
    </row>
    <row r="250" spans="1:17" ht="21" customHeight="1" x14ac:dyDescent="0.25">
      <c r="C250" s="98" t="s">
        <v>142</v>
      </c>
      <c r="D250" s="102">
        <f>SUM(D4:D248)/2</f>
        <v>177.12499999999991</v>
      </c>
      <c r="E250" s="47"/>
      <c r="F250" s="102">
        <f>SUM(F4:F248)/2</f>
        <v>188954</v>
      </c>
      <c r="G250" s="47">
        <f t="shared" ref="G250:Q250" si="33">SUM(G4:G248)</f>
        <v>1511632</v>
      </c>
      <c r="H250" s="47">
        <f t="shared" si="33"/>
        <v>356612</v>
      </c>
      <c r="I250" s="47">
        <f t="shared" si="33"/>
        <v>1303.8800000000001</v>
      </c>
      <c r="J250" s="47">
        <f t="shared" si="33"/>
        <v>10432</v>
      </c>
      <c r="K250" s="47">
        <f t="shared" si="33"/>
        <v>2464</v>
      </c>
      <c r="L250" s="47">
        <f t="shared" si="33"/>
        <v>1522064</v>
      </c>
      <c r="M250" s="47">
        <f t="shared" si="33"/>
        <v>359076</v>
      </c>
      <c r="N250" s="103">
        <f t="shared" si="33"/>
        <v>1881140</v>
      </c>
      <c r="O250" s="103">
        <f t="shared" si="33"/>
        <v>45681</v>
      </c>
      <c r="P250" s="103">
        <f t="shared" si="33"/>
        <v>10794</v>
      </c>
      <c r="Q250" s="103">
        <f t="shared" si="33"/>
        <v>1937615</v>
      </c>
    </row>
    <row r="252" spans="1:17" x14ac:dyDescent="0.25">
      <c r="M252" s="95"/>
    </row>
    <row r="253" spans="1:17" x14ac:dyDescent="0.25">
      <c r="L253" s="93"/>
    </row>
    <row r="254" spans="1:17" x14ac:dyDescent="0.25">
      <c r="M254" s="96"/>
    </row>
  </sheetData>
  <mergeCells count="54">
    <mergeCell ref="A231:C231"/>
    <mergeCell ref="A237:C237"/>
    <mergeCell ref="A244:C244"/>
    <mergeCell ref="A191:C191"/>
    <mergeCell ref="A196:C196"/>
    <mergeCell ref="A200:F200"/>
    <mergeCell ref="A208:E208"/>
    <mergeCell ref="A216:C216"/>
    <mergeCell ref="A225:C225"/>
    <mergeCell ref="A177:C177"/>
    <mergeCell ref="A181:F181"/>
    <mergeCell ref="A190:C190"/>
    <mergeCell ref="A151:C151"/>
    <mergeCell ref="A155:C155"/>
    <mergeCell ref="A163:C163"/>
    <mergeCell ref="A164:C164"/>
    <mergeCell ref="A170:C170"/>
    <mergeCell ref="A176:C176"/>
    <mergeCell ref="A150:C150"/>
    <mergeCell ref="A98:F98"/>
    <mergeCell ref="A106:C106"/>
    <mergeCell ref="A107:C107"/>
    <mergeCell ref="A112:C112"/>
    <mergeCell ref="A117:C117"/>
    <mergeCell ref="A118:F118"/>
    <mergeCell ref="A123:F123"/>
    <mergeCell ref="A132:F132"/>
    <mergeCell ref="A136:C136"/>
    <mergeCell ref="A137:C137"/>
    <mergeCell ref="A142:F142"/>
    <mergeCell ref="A92:C92"/>
    <mergeCell ref="A42:F42"/>
    <mergeCell ref="A49:F49"/>
    <mergeCell ref="A57:F57"/>
    <mergeCell ref="A61:C61"/>
    <mergeCell ref="A62:C62"/>
    <mergeCell ref="A66:C66"/>
    <mergeCell ref="A73:C73"/>
    <mergeCell ref="A74:F74"/>
    <mergeCell ref="A78:F78"/>
    <mergeCell ref="A87:F87"/>
    <mergeCell ref="A91:C91"/>
    <mergeCell ref="A41:C41"/>
    <mergeCell ref="A1:F1"/>
    <mergeCell ref="A2:F2"/>
    <mergeCell ref="A4:F4"/>
    <mergeCell ref="A5:F5"/>
    <mergeCell ref="A10:C10"/>
    <mergeCell ref="A17:C17"/>
    <mergeCell ref="A18:C18"/>
    <mergeCell ref="A22:C22"/>
    <mergeCell ref="A29:C29"/>
    <mergeCell ref="A30:C30"/>
    <mergeCell ref="A33:F33"/>
  </mergeCells>
  <pageMargins left="0.23622047244094491" right="0.23622047244094491" top="0.35433070866141736" bottom="0.35433070866141736" header="0" footer="0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71"/>
  <sheetViews>
    <sheetView tabSelected="1" zoomScale="136" zoomScaleNormal="136" zoomScaleSheetLayoutView="100" workbookViewId="0">
      <pane ySplit="3" topLeftCell="A235" activePane="bottomLeft" state="frozen"/>
      <selection pane="bottomLeft" activeCell="J237" sqref="J237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</cols>
  <sheetData>
    <row r="1" spans="1:6" ht="23.25" customHeight="1" x14ac:dyDescent="0.25">
      <c r="A1" s="112" t="s">
        <v>156</v>
      </c>
      <c r="B1" s="112"/>
      <c r="C1" s="112"/>
      <c r="D1" s="112"/>
      <c r="E1" s="112"/>
      <c r="F1" s="112"/>
    </row>
    <row r="2" spans="1:6" ht="33.75" customHeight="1" x14ac:dyDescent="0.25">
      <c r="A2" s="113" t="s">
        <v>148</v>
      </c>
      <c r="B2" s="113"/>
      <c r="C2" s="113"/>
      <c r="D2" s="113"/>
      <c r="E2" s="113"/>
      <c r="F2" s="113"/>
    </row>
    <row r="3" spans="1:6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</row>
    <row r="4" spans="1:6" ht="15.75" customHeight="1" x14ac:dyDescent="0.25">
      <c r="A4" s="128" t="s">
        <v>88</v>
      </c>
      <c r="B4" s="128"/>
      <c r="C4" s="128"/>
      <c r="D4" s="128"/>
      <c r="E4" s="128"/>
      <c r="F4" s="128"/>
    </row>
    <row r="5" spans="1:6" ht="15.75" customHeight="1" x14ac:dyDescent="0.25">
      <c r="A5" s="114" t="s">
        <v>6</v>
      </c>
      <c r="B5" s="115"/>
      <c r="C5" s="115"/>
      <c r="D5" s="115"/>
      <c r="E5" s="115"/>
      <c r="F5" s="124"/>
    </row>
    <row r="6" spans="1:6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1430</v>
      </c>
      <c r="F6" s="6">
        <f t="shared" ref="F6:F11" si="0">ROUND(D6*E6,0)</f>
        <v>501</v>
      </c>
    </row>
    <row r="7" spans="1:6" ht="15.75" x14ac:dyDescent="0.25">
      <c r="A7" s="6">
        <v>2</v>
      </c>
      <c r="B7" s="7" t="s">
        <v>153</v>
      </c>
      <c r="C7" s="6" t="s">
        <v>13</v>
      </c>
      <c r="D7" s="6">
        <v>0.45</v>
      </c>
      <c r="E7" s="6">
        <v>1360</v>
      </c>
      <c r="F7" s="6">
        <f t="shared" si="0"/>
        <v>612</v>
      </c>
    </row>
    <row r="8" spans="1:6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1224</v>
      </c>
      <c r="F8" s="6">
        <f t="shared" si="0"/>
        <v>612</v>
      </c>
    </row>
    <row r="9" spans="1:6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1020</v>
      </c>
      <c r="F9" s="6">
        <f t="shared" si="0"/>
        <v>714</v>
      </c>
    </row>
    <row r="10" spans="1:6" ht="15.75" x14ac:dyDescent="0.25">
      <c r="A10" s="6">
        <v>5</v>
      </c>
      <c r="B10" s="7" t="s">
        <v>143</v>
      </c>
      <c r="C10" s="6" t="s">
        <v>137</v>
      </c>
      <c r="D10" s="6">
        <v>0.05</v>
      </c>
      <c r="E10" s="6">
        <v>1360</v>
      </c>
      <c r="F10" s="6">
        <f t="shared" si="0"/>
        <v>68</v>
      </c>
    </row>
    <row r="11" spans="1:6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1360</v>
      </c>
      <c r="F11" s="6">
        <f t="shared" si="0"/>
        <v>136</v>
      </c>
    </row>
    <row r="12" spans="1:6" ht="15.75" x14ac:dyDescent="0.25">
      <c r="A12" s="11"/>
      <c r="B12" s="12" t="s">
        <v>16</v>
      </c>
      <c r="C12" s="3"/>
      <c r="D12" s="3">
        <f>SUM(D6:D11)</f>
        <v>2.15</v>
      </c>
      <c r="E12" s="3"/>
      <c r="F12" s="3">
        <f>SUM(F6:F11)</f>
        <v>2643</v>
      </c>
    </row>
    <row r="13" spans="1:6" ht="15.75" customHeight="1" x14ac:dyDescent="0.25">
      <c r="A13" s="110" t="s">
        <v>149</v>
      </c>
      <c r="B13" s="111"/>
      <c r="C13" s="111"/>
    </row>
    <row r="14" spans="1:6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1360</v>
      </c>
      <c r="F14" s="6">
        <f>ROUND(D14*E14,0)</f>
        <v>272</v>
      </c>
    </row>
    <row r="15" spans="1:6" ht="15.75" x14ac:dyDescent="0.25">
      <c r="A15" s="11">
        <v>2</v>
      </c>
      <c r="B15" s="7" t="s">
        <v>19</v>
      </c>
      <c r="C15" s="6" t="s">
        <v>20</v>
      </c>
      <c r="D15" s="92">
        <v>2.4649999999999999</v>
      </c>
      <c r="E15" s="6">
        <v>1240</v>
      </c>
      <c r="F15" s="6">
        <f t="shared" ref="F15:F18" si="1">ROUND(D15*E15,0)</f>
        <v>3057</v>
      </c>
    </row>
    <row r="16" spans="1:6" ht="15.75" x14ac:dyDescent="0.25">
      <c r="A16" s="11">
        <v>3</v>
      </c>
      <c r="B16" s="7" t="s">
        <v>21</v>
      </c>
      <c r="C16" s="6" t="s">
        <v>22</v>
      </c>
      <c r="D16" s="6">
        <v>0.3</v>
      </c>
      <c r="E16" s="6">
        <v>1240</v>
      </c>
      <c r="F16" s="6">
        <f t="shared" si="1"/>
        <v>372</v>
      </c>
    </row>
    <row r="17" spans="1:6" ht="15.75" x14ac:dyDescent="0.25">
      <c r="A17" s="11">
        <v>4</v>
      </c>
      <c r="B17" s="10" t="s">
        <v>30</v>
      </c>
      <c r="C17" s="6" t="s">
        <v>31</v>
      </c>
      <c r="D17" s="6">
        <v>0.25</v>
      </c>
      <c r="E17" s="6">
        <v>1240</v>
      </c>
      <c r="F17" s="6">
        <f t="shared" si="1"/>
        <v>310</v>
      </c>
    </row>
    <row r="18" spans="1:6" ht="15.75" x14ac:dyDescent="0.25">
      <c r="A18" s="11">
        <v>5</v>
      </c>
      <c r="B18" s="7" t="s">
        <v>23</v>
      </c>
      <c r="C18" s="6" t="s">
        <v>24</v>
      </c>
      <c r="D18" s="6">
        <v>0.13200000000000001</v>
      </c>
      <c r="E18" s="6">
        <v>1020</v>
      </c>
      <c r="F18" s="6">
        <f t="shared" si="1"/>
        <v>135</v>
      </c>
    </row>
    <row r="19" spans="1:6" ht="15.75" x14ac:dyDescent="0.25">
      <c r="A19" s="11"/>
      <c r="B19" s="21" t="s">
        <v>25</v>
      </c>
      <c r="C19" s="3"/>
      <c r="D19" s="3">
        <f>SUM(D14:D18)</f>
        <v>3.347</v>
      </c>
      <c r="E19" s="3"/>
      <c r="F19" s="3">
        <f>SUM(F14:F18)</f>
        <v>4146</v>
      </c>
    </row>
    <row r="20" spans="1:6" ht="15.75" x14ac:dyDescent="0.25">
      <c r="A20" s="117" t="s">
        <v>89</v>
      </c>
      <c r="B20" s="117"/>
      <c r="C20" s="117"/>
      <c r="D20" s="77"/>
      <c r="E20" s="77"/>
      <c r="F20" s="77"/>
    </row>
    <row r="21" spans="1:6" ht="15.75" x14ac:dyDescent="0.25">
      <c r="A21" s="114" t="s">
        <v>26</v>
      </c>
      <c r="B21" s="115"/>
      <c r="C21" s="115"/>
    </row>
    <row r="22" spans="1:6" ht="15.75" x14ac:dyDescent="0.25">
      <c r="A22" s="11">
        <v>1</v>
      </c>
      <c r="B22" s="7" t="s">
        <v>153</v>
      </c>
      <c r="C22" s="6" t="s">
        <v>13</v>
      </c>
      <c r="D22" s="6">
        <v>0.55000000000000004</v>
      </c>
      <c r="E22" s="6">
        <v>1360</v>
      </c>
      <c r="F22" s="6">
        <f>ROUND(D22*E22,0)</f>
        <v>748</v>
      </c>
    </row>
    <row r="23" spans="1:6" ht="15.75" x14ac:dyDescent="0.25">
      <c r="A23" s="11">
        <v>2</v>
      </c>
      <c r="B23" s="7" t="s">
        <v>143</v>
      </c>
      <c r="C23" s="6" t="s">
        <v>137</v>
      </c>
      <c r="D23" s="6">
        <v>7.0000000000000007E-2</v>
      </c>
      <c r="E23" s="6">
        <v>1360</v>
      </c>
      <c r="F23" s="6">
        <f>ROUND(D23*E23,0)</f>
        <v>95</v>
      </c>
    </row>
    <row r="24" spans="1:6" ht="15.75" x14ac:dyDescent="0.25">
      <c r="A24" s="11">
        <v>3</v>
      </c>
      <c r="B24" s="7" t="s">
        <v>152</v>
      </c>
      <c r="C24" s="6" t="s">
        <v>151</v>
      </c>
      <c r="D24" s="6">
        <v>0.1</v>
      </c>
      <c r="E24" s="6">
        <v>1360</v>
      </c>
      <c r="F24" s="6">
        <f t="shared" ref="F24" si="2">ROUND(D24*E24,0)</f>
        <v>136</v>
      </c>
    </row>
    <row r="25" spans="1:6" ht="15.75" x14ac:dyDescent="0.25">
      <c r="A25" s="11"/>
      <c r="B25" s="14" t="s">
        <v>25</v>
      </c>
      <c r="C25" s="6"/>
      <c r="D25" s="3">
        <f>SUM(D22:D24)</f>
        <v>0.72000000000000008</v>
      </c>
      <c r="E25" s="3"/>
      <c r="F25" s="3">
        <f>SUM(F22:F24)</f>
        <v>979</v>
      </c>
    </row>
    <row r="26" spans="1:6" ht="15.75" customHeight="1" x14ac:dyDescent="0.25">
      <c r="A26" s="129" t="s">
        <v>27</v>
      </c>
      <c r="B26" s="130"/>
      <c r="C26" s="130"/>
    </row>
    <row r="27" spans="1:6" ht="15.75" x14ac:dyDescent="0.25">
      <c r="A27" s="11">
        <v>1</v>
      </c>
      <c r="B27" s="10" t="s">
        <v>28</v>
      </c>
      <c r="C27" s="6" t="s">
        <v>11</v>
      </c>
      <c r="D27" s="6">
        <v>0.2</v>
      </c>
      <c r="E27" s="6">
        <v>1360</v>
      </c>
      <c r="F27" s="6">
        <f>ROUND(D27*E27,0)</f>
        <v>272</v>
      </c>
    </row>
    <row r="28" spans="1:6" ht="15.75" x14ac:dyDescent="0.25">
      <c r="A28" s="11">
        <v>2</v>
      </c>
      <c r="B28" s="10" t="s">
        <v>19</v>
      </c>
      <c r="C28" s="6" t="s">
        <v>20</v>
      </c>
      <c r="D28" s="6">
        <v>2.8359999999999999</v>
      </c>
      <c r="E28" s="6">
        <v>1240</v>
      </c>
      <c r="F28" s="6">
        <f t="shared" ref="F28:F32" si="3">ROUND(D28*E28,0)</f>
        <v>3517</v>
      </c>
    </row>
    <row r="29" spans="1:6" ht="15.75" x14ac:dyDescent="0.25">
      <c r="A29" s="11">
        <v>3</v>
      </c>
      <c r="B29" s="10" t="s">
        <v>21</v>
      </c>
      <c r="C29" s="6" t="s">
        <v>22</v>
      </c>
      <c r="D29" s="6">
        <v>0.45</v>
      </c>
      <c r="E29" s="6">
        <v>1240</v>
      </c>
      <c r="F29" s="6">
        <f t="shared" si="3"/>
        <v>558</v>
      </c>
    </row>
    <row r="30" spans="1:6" ht="15.75" x14ac:dyDescent="0.25">
      <c r="A30" s="11">
        <v>4</v>
      </c>
      <c r="B30" s="10" t="s">
        <v>30</v>
      </c>
      <c r="C30" s="6" t="s">
        <v>31</v>
      </c>
      <c r="D30" s="6">
        <v>0.375</v>
      </c>
      <c r="E30" s="6">
        <v>1240</v>
      </c>
      <c r="F30" s="6">
        <f t="shared" si="3"/>
        <v>465</v>
      </c>
    </row>
    <row r="31" spans="1:6" ht="15.75" x14ac:dyDescent="0.25">
      <c r="A31" s="11">
        <v>5</v>
      </c>
      <c r="B31" s="17" t="s">
        <v>23</v>
      </c>
      <c r="C31" s="6" t="s">
        <v>24</v>
      </c>
      <c r="D31" s="6">
        <v>0.22600000000000001</v>
      </c>
      <c r="E31" s="6">
        <v>1020</v>
      </c>
      <c r="F31" s="6">
        <f t="shared" si="3"/>
        <v>231</v>
      </c>
    </row>
    <row r="32" spans="1:6" ht="15.75" x14ac:dyDescent="0.25">
      <c r="A32" s="11">
        <v>6</v>
      </c>
      <c r="B32" s="7" t="s">
        <v>152</v>
      </c>
      <c r="C32" s="6" t="s">
        <v>151</v>
      </c>
      <c r="D32" s="6">
        <v>0.05</v>
      </c>
      <c r="E32" s="6">
        <v>1360</v>
      </c>
      <c r="F32" s="6">
        <f t="shared" si="3"/>
        <v>68</v>
      </c>
    </row>
    <row r="33" spans="1:6" ht="15.75" x14ac:dyDescent="0.25">
      <c r="A33" s="11"/>
      <c r="B33" s="16" t="s">
        <v>25</v>
      </c>
      <c r="C33" s="3"/>
      <c r="D33" s="3">
        <f>SUM(D27:D32)</f>
        <v>4.1370000000000005</v>
      </c>
      <c r="E33" s="3"/>
      <c r="F33" s="3">
        <f>SUM(F27:F32)</f>
        <v>5111</v>
      </c>
    </row>
    <row r="34" spans="1:6" ht="15.75" x14ac:dyDescent="0.25">
      <c r="A34" s="117" t="s">
        <v>90</v>
      </c>
      <c r="B34" s="117"/>
      <c r="C34" s="117"/>
      <c r="D34" s="77"/>
      <c r="E34" s="77"/>
      <c r="F34" s="77"/>
    </row>
    <row r="35" spans="1:6" ht="15.75" x14ac:dyDescent="0.25">
      <c r="A35" s="116" t="s">
        <v>29</v>
      </c>
      <c r="B35" s="116"/>
      <c r="C35" s="116"/>
    </row>
    <row r="36" spans="1:6" ht="15.75" x14ac:dyDescent="0.25">
      <c r="A36" s="11">
        <v>1</v>
      </c>
      <c r="B36" s="7" t="s">
        <v>155</v>
      </c>
      <c r="C36" s="6" t="s">
        <v>13</v>
      </c>
      <c r="D36" s="6">
        <v>0.2</v>
      </c>
      <c r="E36" s="6">
        <v>1020</v>
      </c>
      <c r="F36" s="6">
        <f>ROUND(D36*E36,0)</f>
        <v>204</v>
      </c>
    </row>
    <row r="37" spans="1:6" ht="15.75" x14ac:dyDescent="0.25">
      <c r="A37" s="11">
        <v>2</v>
      </c>
      <c r="B37" s="7" t="s">
        <v>143</v>
      </c>
      <c r="C37" s="6" t="s">
        <v>137</v>
      </c>
      <c r="D37" s="6">
        <v>7.0000000000000007E-2</v>
      </c>
      <c r="E37" s="6">
        <v>1360</v>
      </c>
      <c r="F37" s="6">
        <f>ROUND(D37*E37,0)</f>
        <v>95</v>
      </c>
    </row>
    <row r="38" spans="1:6" ht="15.75" x14ac:dyDescent="0.25">
      <c r="A38" s="11">
        <v>3</v>
      </c>
      <c r="B38" s="7" t="s">
        <v>152</v>
      </c>
      <c r="C38" s="6" t="s">
        <v>151</v>
      </c>
      <c r="D38" s="6">
        <v>0.1</v>
      </c>
      <c r="E38" s="6">
        <v>1360</v>
      </c>
      <c r="F38" s="6">
        <f t="shared" ref="F38" si="4">ROUND(D38*E38,0)</f>
        <v>136</v>
      </c>
    </row>
    <row r="39" spans="1:6" ht="15.75" x14ac:dyDescent="0.25">
      <c r="A39" s="6"/>
      <c r="B39" s="14" t="s">
        <v>25</v>
      </c>
      <c r="C39" s="6"/>
      <c r="D39" s="3">
        <f>SUM(D36:D38)</f>
        <v>0.37</v>
      </c>
      <c r="E39" s="3"/>
      <c r="F39" s="3">
        <f>SUM(F36:F38)</f>
        <v>435</v>
      </c>
    </row>
    <row r="40" spans="1:6" ht="15.75" customHeight="1" x14ac:dyDescent="0.25">
      <c r="A40" s="135" t="s">
        <v>116</v>
      </c>
      <c r="B40" s="136"/>
      <c r="C40" s="136"/>
      <c r="D40" s="136"/>
      <c r="E40" s="136"/>
      <c r="F40" s="137"/>
    </row>
    <row r="41" spans="1:6" ht="15.75" x14ac:dyDescent="0.25">
      <c r="A41" s="6">
        <v>1</v>
      </c>
      <c r="B41" s="10" t="s">
        <v>17</v>
      </c>
      <c r="C41" s="6" t="s">
        <v>18</v>
      </c>
      <c r="D41" s="6">
        <v>1</v>
      </c>
      <c r="E41" s="6">
        <v>1448</v>
      </c>
      <c r="F41" s="6">
        <f t="shared" ref="F41:F46" si="5">ROUND(D41*E41,0)</f>
        <v>1448</v>
      </c>
    </row>
    <row r="42" spans="1:6" ht="15.75" x14ac:dyDescent="0.25">
      <c r="A42" s="6">
        <v>2</v>
      </c>
      <c r="B42" s="10" t="s">
        <v>19</v>
      </c>
      <c r="C42" s="6" t="s">
        <v>20</v>
      </c>
      <c r="D42" s="6">
        <v>4.7380000000000004</v>
      </c>
      <c r="E42" s="6">
        <v>1240</v>
      </c>
      <c r="F42" s="6">
        <f t="shared" si="5"/>
        <v>5875</v>
      </c>
    </row>
    <row r="43" spans="1:6" ht="15.75" x14ac:dyDescent="0.25">
      <c r="A43" s="6">
        <v>3</v>
      </c>
      <c r="B43" s="10" t="s">
        <v>21</v>
      </c>
      <c r="C43" s="6" t="s">
        <v>22</v>
      </c>
      <c r="D43" s="6">
        <v>0.6</v>
      </c>
      <c r="E43" s="6">
        <v>1240</v>
      </c>
      <c r="F43" s="6">
        <f t="shared" si="5"/>
        <v>744</v>
      </c>
    </row>
    <row r="44" spans="1:6" ht="15.75" x14ac:dyDescent="0.25">
      <c r="A44" s="6">
        <v>4</v>
      </c>
      <c r="B44" s="10" t="s">
        <v>30</v>
      </c>
      <c r="C44" s="6" t="s">
        <v>31</v>
      </c>
      <c r="D44" s="6">
        <v>0.5</v>
      </c>
      <c r="E44" s="6">
        <v>1240</v>
      </c>
      <c r="F44" s="6">
        <f t="shared" si="5"/>
        <v>620</v>
      </c>
    </row>
    <row r="45" spans="1:6" ht="15.75" x14ac:dyDescent="0.25">
      <c r="A45" s="6">
        <v>5</v>
      </c>
      <c r="B45" s="10" t="s">
        <v>23</v>
      </c>
      <c r="C45" s="6" t="s">
        <v>24</v>
      </c>
      <c r="D45" s="6">
        <v>0.49399999999999999</v>
      </c>
      <c r="E45" s="6">
        <v>1020</v>
      </c>
      <c r="F45" s="6">
        <f t="shared" si="5"/>
        <v>504</v>
      </c>
    </row>
    <row r="46" spans="1:6" ht="15.75" x14ac:dyDescent="0.25">
      <c r="A46" s="6">
        <v>6</v>
      </c>
      <c r="B46" s="7" t="s">
        <v>152</v>
      </c>
      <c r="C46" s="6" t="s">
        <v>151</v>
      </c>
      <c r="D46" s="6">
        <v>0.05</v>
      </c>
      <c r="E46" s="6">
        <v>1360</v>
      </c>
      <c r="F46" s="6">
        <f t="shared" si="5"/>
        <v>68</v>
      </c>
    </row>
    <row r="47" spans="1:6" ht="15.75" x14ac:dyDescent="0.25">
      <c r="A47" s="6"/>
      <c r="B47" s="14" t="s">
        <v>25</v>
      </c>
      <c r="C47" s="6"/>
      <c r="D47" s="3">
        <f>SUM(D41:D46)</f>
        <v>7.3819999999999997</v>
      </c>
      <c r="E47" s="3"/>
      <c r="F47" s="3">
        <f>SUM(F41:F46)</f>
        <v>9259</v>
      </c>
    </row>
    <row r="48" spans="1:6" ht="15.75" x14ac:dyDescent="0.25">
      <c r="A48" s="117" t="s">
        <v>91</v>
      </c>
      <c r="B48" s="117"/>
      <c r="C48" s="117"/>
      <c r="D48" s="77"/>
      <c r="E48" s="77"/>
      <c r="F48" s="77"/>
    </row>
    <row r="49" spans="1:6" ht="15.75" customHeight="1" x14ac:dyDescent="0.25">
      <c r="A49" s="118" t="s">
        <v>79</v>
      </c>
      <c r="B49" s="116"/>
      <c r="C49" s="116"/>
      <c r="D49" s="116"/>
      <c r="E49" s="116"/>
      <c r="F49" s="119"/>
    </row>
    <row r="50" spans="1:6" ht="15.75" x14ac:dyDescent="0.25">
      <c r="A50" s="6">
        <v>1</v>
      </c>
      <c r="B50" s="15" t="s">
        <v>10</v>
      </c>
      <c r="C50" s="6" t="s">
        <v>11</v>
      </c>
      <c r="D50" s="6">
        <v>0.06</v>
      </c>
      <c r="E50" s="6">
        <v>1360</v>
      </c>
      <c r="F50" s="6">
        <f>ROUND(D50*E50,0)</f>
        <v>82</v>
      </c>
    </row>
    <row r="51" spans="1:6" ht="15.75" x14ac:dyDescent="0.25">
      <c r="A51" s="6">
        <v>2</v>
      </c>
      <c r="B51" s="23" t="s">
        <v>42</v>
      </c>
      <c r="C51" s="6" t="s">
        <v>43</v>
      </c>
      <c r="D51" s="6">
        <v>1</v>
      </c>
      <c r="E51" s="6">
        <v>1020</v>
      </c>
      <c r="F51" s="6">
        <f t="shared" ref="F51:F52" si="6">ROUND(D51*E51,0)</f>
        <v>1020</v>
      </c>
    </row>
    <row r="52" spans="1:6" ht="15.75" x14ac:dyDescent="0.25">
      <c r="A52" s="6">
        <v>3</v>
      </c>
      <c r="B52" s="15" t="s">
        <v>44</v>
      </c>
      <c r="C52" s="6" t="s">
        <v>45</v>
      </c>
      <c r="D52" s="6">
        <v>0.5</v>
      </c>
      <c r="E52" s="6">
        <v>1360</v>
      </c>
      <c r="F52" s="6">
        <f t="shared" si="6"/>
        <v>680</v>
      </c>
    </row>
    <row r="53" spans="1:6" ht="15.75" x14ac:dyDescent="0.25">
      <c r="A53" s="6"/>
      <c r="B53" s="14" t="s">
        <v>25</v>
      </c>
      <c r="C53" s="6"/>
      <c r="D53" s="3">
        <f>SUM(D50:D52)</f>
        <v>1.56</v>
      </c>
      <c r="E53" s="3"/>
      <c r="F53" s="3">
        <f>SUM(F50:F52)</f>
        <v>1782</v>
      </c>
    </row>
    <row r="54" spans="1:6" ht="15.75" customHeight="1" x14ac:dyDescent="0.25">
      <c r="A54" s="110" t="s">
        <v>81</v>
      </c>
      <c r="B54" s="111"/>
      <c r="C54" s="111"/>
      <c r="D54" s="111"/>
      <c r="E54" s="111"/>
      <c r="F54" s="120"/>
    </row>
    <row r="55" spans="1:6" ht="15.75" x14ac:dyDescent="0.25">
      <c r="A55" s="6">
        <v>1</v>
      </c>
      <c r="B55" s="50" t="s">
        <v>17</v>
      </c>
      <c r="C55" s="49" t="s">
        <v>18</v>
      </c>
      <c r="D55" s="49">
        <v>1</v>
      </c>
      <c r="E55" s="49">
        <v>1482</v>
      </c>
      <c r="F55" s="49">
        <f>ROUND(D55*E55,0)</f>
        <v>1482</v>
      </c>
    </row>
    <row r="56" spans="1:6" ht="15.75" x14ac:dyDescent="0.25">
      <c r="A56" s="6">
        <v>2</v>
      </c>
      <c r="B56" s="10" t="s">
        <v>28</v>
      </c>
      <c r="C56" s="6" t="s">
        <v>11</v>
      </c>
      <c r="D56" s="6">
        <v>0.5</v>
      </c>
      <c r="E56" s="6">
        <v>1360</v>
      </c>
      <c r="F56" s="49">
        <f t="shared" ref="F56:F61" si="7">ROUND(D56*E56,0)</f>
        <v>680</v>
      </c>
    </row>
    <row r="57" spans="1:6" ht="15.75" x14ac:dyDescent="0.25">
      <c r="A57" s="6">
        <v>3</v>
      </c>
      <c r="B57" s="50" t="s">
        <v>46</v>
      </c>
      <c r="C57" s="49" t="s">
        <v>20</v>
      </c>
      <c r="D57" s="6">
        <v>5.7</v>
      </c>
      <c r="E57" s="6">
        <v>1240</v>
      </c>
      <c r="F57" s="49">
        <f t="shared" si="7"/>
        <v>7068</v>
      </c>
    </row>
    <row r="58" spans="1:6" ht="15.75" x14ac:dyDescent="0.25">
      <c r="A58" s="6">
        <v>4</v>
      </c>
      <c r="B58" s="50" t="s">
        <v>30</v>
      </c>
      <c r="C58" s="53" t="s">
        <v>31</v>
      </c>
      <c r="D58" s="6">
        <v>0.625</v>
      </c>
      <c r="E58" s="6">
        <v>1240</v>
      </c>
      <c r="F58" s="49">
        <f t="shared" si="7"/>
        <v>775</v>
      </c>
    </row>
    <row r="59" spans="1:6" ht="15.75" x14ac:dyDescent="0.25">
      <c r="A59" s="6">
        <v>5</v>
      </c>
      <c r="B59" s="50" t="s">
        <v>23</v>
      </c>
      <c r="C59" s="49" t="s">
        <v>24</v>
      </c>
      <c r="D59" s="6">
        <v>0.34399999999999997</v>
      </c>
      <c r="E59" s="49">
        <v>1020</v>
      </c>
      <c r="F59" s="49">
        <f t="shared" si="7"/>
        <v>351</v>
      </c>
    </row>
    <row r="60" spans="1:6" ht="15.75" x14ac:dyDescent="0.25">
      <c r="A60" s="6">
        <v>6</v>
      </c>
      <c r="B60" s="109" t="s">
        <v>139</v>
      </c>
      <c r="C60" s="35" t="s">
        <v>66</v>
      </c>
      <c r="D60" s="6">
        <v>0.25</v>
      </c>
      <c r="E60" s="49">
        <v>1240</v>
      </c>
      <c r="F60" s="49">
        <f t="shared" si="7"/>
        <v>310</v>
      </c>
    </row>
    <row r="61" spans="1:6" ht="15.75" x14ac:dyDescent="0.25">
      <c r="A61" s="6">
        <v>7</v>
      </c>
      <c r="B61" s="7" t="s">
        <v>152</v>
      </c>
      <c r="C61" s="6" t="s">
        <v>151</v>
      </c>
      <c r="D61" s="6">
        <v>7.4999999999999997E-2</v>
      </c>
      <c r="E61" s="49">
        <v>1360</v>
      </c>
      <c r="F61" s="49">
        <f t="shared" si="7"/>
        <v>102</v>
      </c>
    </row>
    <row r="62" spans="1:6" ht="15.75" x14ac:dyDescent="0.25">
      <c r="A62" s="6"/>
      <c r="B62" s="14" t="s">
        <v>25</v>
      </c>
      <c r="C62" s="6"/>
      <c r="D62" s="3">
        <f>SUM(D55:D61)</f>
        <v>8.4939999999999998</v>
      </c>
      <c r="E62" s="3"/>
      <c r="F62" s="3">
        <f>SUM(F55:F61)</f>
        <v>10768</v>
      </c>
    </row>
    <row r="63" spans="1:6" ht="15.75" customHeight="1" x14ac:dyDescent="0.25">
      <c r="A63" s="121" t="s">
        <v>82</v>
      </c>
      <c r="B63" s="122"/>
      <c r="C63" s="122"/>
      <c r="D63" s="122"/>
      <c r="E63" s="122"/>
      <c r="F63" s="123"/>
    </row>
    <row r="64" spans="1:6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42">
        <v>1448</v>
      </c>
      <c r="F64" s="49">
        <f>ROUND(D64*E64,0)</f>
        <v>1448</v>
      </c>
    </row>
    <row r="65" spans="1:6" ht="15.75" x14ac:dyDescent="0.25">
      <c r="A65" s="40">
        <v>2</v>
      </c>
      <c r="B65" s="41" t="s">
        <v>67</v>
      </c>
      <c r="C65" s="42" t="s">
        <v>68</v>
      </c>
      <c r="D65" s="42">
        <v>1.29</v>
      </c>
      <c r="E65" s="42">
        <v>1020</v>
      </c>
      <c r="F65" s="49">
        <f>ROUND(D65*E65,0)</f>
        <v>1316</v>
      </c>
    </row>
    <row r="66" spans="1:6" ht="15.75" x14ac:dyDescent="0.25">
      <c r="A66" s="6"/>
      <c r="B66" s="14" t="s">
        <v>25</v>
      </c>
      <c r="C66" s="6"/>
      <c r="D66" s="3">
        <f>SUM(D64:D65)</f>
        <v>2.29</v>
      </c>
      <c r="E66" s="3"/>
      <c r="F66" s="3">
        <f>SUM(F64:F65)</f>
        <v>2764</v>
      </c>
    </row>
    <row r="67" spans="1:6" ht="15.75" x14ac:dyDescent="0.25">
      <c r="A67" s="117" t="s">
        <v>92</v>
      </c>
      <c r="B67" s="117"/>
      <c r="C67" s="117"/>
      <c r="D67" s="77"/>
      <c r="E67" s="77"/>
      <c r="F67" s="77"/>
    </row>
    <row r="68" spans="1:6" ht="15.75" x14ac:dyDescent="0.25">
      <c r="A68" s="114" t="s">
        <v>32</v>
      </c>
      <c r="B68" s="115"/>
      <c r="C68" s="115"/>
    </row>
    <row r="69" spans="1:6" ht="15.75" x14ac:dyDescent="0.25">
      <c r="A69" s="6">
        <v>1</v>
      </c>
      <c r="B69" s="10" t="s">
        <v>8</v>
      </c>
      <c r="C69" s="6" t="s">
        <v>9</v>
      </c>
      <c r="D69" s="6">
        <v>0.13</v>
      </c>
      <c r="E69" s="6">
        <v>1430</v>
      </c>
      <c r="F69" s="6">
        <f t="shared" ref="F69" si="8">ROUND(D69*E69,0)</f>
        <v>186</v>
      </c>
    </row>
    <row r="70" spans="1:6" ht="15.75" x14ac:dyDescent="0.25">
      <c r="A70" s="6">
        <v>2</v>
      </c>
      <c r="B70" s="7" t="s">
        <v>10</v>
      </c>
      <c r="C70" s="6" t="s">
        <v>11</v>
      </c>
      <c r="D70" s="6">
        <v>7.4999999999999997E-2</v>
      </c>
      <c r="E70" s="6">
        <v>1360</v>
      </c>
      <c r="F70" s="6">
        <f t="shared" ref="F70:F74" si="9">ROUND(D70*E70,0)</f>
        <v>102</v>
      </c>
    </row>
    <row r="71" spans="1:6" ht="15.75" x14ac:dyDescent="0.25">
      <c r="A71" s="6">
        <v>3</v>
      </c>
      <c r="B71" s="7" t="s">
        <v>153</v>
      </c>
      <c r="C71" s="6" t="s">
        <v>13</v>
      </c>
      <c r="D71" s="6">
        <v>0.375</v>
      </c>
      <c r="E71" s="6">
        <v>1360</v>
      </c>
      <c r="F71" s="6">
        <f t="shared" si="9"/>
        <v>510</v>
      </c>
    </row>
    <row r="72" spans="1:6" ht="15.75" x14ac:dyDescent="0.25">
      <c r="A72" s="6">
        <v>4</v>
      </c>
      <c r="B72" s="7" t="s">
        <v>155</v>
      </c>
      <c r="C72" s="6" t="s">
        <v>13</v>
      </c>
      <c r="D72" s="6">
        <v>0.33300000000000002</v>
      </c>
      <c r="E72" s="6">
        <v>1020</v>
      </c>
      <c r="F72" s="6">
        <f t="shared" si="9"/>
        <v>340</v>
      </c>
    </row>
    <row r="73" spans="1:6" ht="15.75" x14ac:dyDescent="0.25">
      <c r="A73" s="6">
        <v>5</v>
      </c>
      <c r="B73" s="7" t="s">
        <v>143</v>
      </c>
      <c r="C73" s="6" t="s">
        <v>137</v>
      </c>
      <c r="D73" s="6">
        <v>0.06</v>
      </c>
      <c r="E73" s="6">
        <v>1360</v>
      </c>
      <c r="F73" s="6">
        <f t="shared" si="9"/>
        <v>82</v>
      </c>
    </row>
    <row r="74" spans="1:6" ht="15.75" x14ac:dyDescent="0.25">
      <c r="A74" s="6">
        <v>6</v>
      </c>
      <c r="B74" s="7" t="s">
        <v>152</v>
      </c>
      <c r="C74" s="6" t="s">
        <v>151</v>
      </c>
      <c r="D74" s="6">
        <v>0.1</v>
      </c>
      <c r="E74" s="6">
        <v>1360</v>
      </c>
      <c r="F74" s="6">
        <f t="shared" si="9"/>
        <v>136</v>
      </c>
    </row>
    <row r="75" spans="1:6" ht="15.75" x14ac:dyDescent="0.25">
      <c r="A75" s="6"/>
      <c r="B75" s="16" t="s">
        <v>16</v>
      </c>
      <c r="C75" s="3"/>
      <c r="D75" s="3">
        <f>SUM(D69:D74)</f>
        <v>1.0730000000000002</v>
      </c>
      <c r="E75" s="3"/>
      <c r="F75" s="3">
        <f>SUM(F69:F74)</f>
        <v>1356</v>
      </c>
    </row>
    <row r="76" spans="1:6" ht="15.75" customHeight="1" x14ac:dyDescent="0.25">
      <c r="A76" s="110" t="s">
        <v>115</v>
      </c>
      <c r="B76" s="111"/>
      <c r="C76" s="111"/>
    </row>
    <row r="77" spans="1:6" ht="30.75" customHeight="1" x14ac:dyDescent="0.25">
      <c r="A77" s="6">
        <v>1</v>
      </c>
      <c r="B77" s="15" t="s">
        <v>34</v>
      </c>
      <c r="C77" s="6" t="s">
        <v>18</v>
      </c>
      <c r="D77" s="6">
        <v>0.8</v>
      </c>
      <c r="E77" s="6">
        <v>1448</v>
      </c>
      <c r="F77" s="6">
        <f>ROUND(D77*E77,0)</f>
        <v>1158</v>
      </c>
    </row>
    <row r="78" spans="1:6" ht="15.75" x14ac:dyDescent="0.25">
      <c r="A78" s="6">
        <v>2</v>
      </c>
      <c r="B78" s="15" t="s">
        <v>19</v>
      </c>
      <c r="C78" s="6" t="s">
        <v>20</v>
      </c>
      <c r="D78" s="6">
        <v>2.85</v>
      </c>
      <c r="E78" s="6">
        <v>1240</v>
      </c>
      <c r="F78" s="6">
        <f t="shared" ref="F78:F83" si="10">ROUND(D78*E78,0)</f>
        <v>3534</v>
      </c>
    </row>
    <row r="79" spans="1:6" ht="15.75" x14ac:dyDescent="0.25">
      <c r="A79" s="6">
        <v>3</v>
      </c>
      <c r="B79" s="15" t="s">
        <v>21</v>
      </c>
      <c r="C79" s="6" t="s">
        <v>22</v>
      </c>
      <c r="D79" s="6">
        <v>0.3</v>
      </c>
      <c r="E79" s="6">
        <v>1240</v>
      </c>
      <c r="F79" s="6">
        <f t="shared" si="10"/>
        <v>372</v>
      </c>
    </row>
    <row r="80" spans="1:6" ht="15.75" x14ac:dyDescent="0.25">
      <c r="A80" s="6">
        <v>4</v>
      </c>
      <c r="B80" s="50" t="s">
        <v>30</v>
      </c>
      <c r="C80" s="53" t="s">
        <v>31</v>
      </c>
      <c r="D80" s="9">
        <v>0.25</v>
      </c>
      <c r="E80" s="6">
        <v>1240</v>
      </c>
      <c r="F80" s="6">
        <f t="shared" si="10"/>
        <v>310</v>
      </c>
    </row>
    <row r="81" spans="1:6" ht="15.75" x14ac:dyDescent="0.25">
      <c r="A81" s="6">
        <v>5</v>
      </c>
      <c r="B81" s="15" t="s">
        <v>23</v>
      </c>
      <c r="C81" s="6" t="s">
        <v>24</v>
      </c>
      <c r="D81" s="6">
        <v>0.17599999999999999</v>
      </c>
      <c r="E81" s="6">
        <v>1020</v>
      </c>
      <c r="F81" s="6">
        <f t="shared" si="10"/>
        <v>180</v>
      </c>
    </row>
    <row r="82" spans="1:6" ht="15.75" x14ac:dyDescent="0.25">
      <c r="A82" s="6">
        <v>6</v>
      </c>
      <c r="B82" s="109" t="s">
        <v>139</v>
      </c>
      <c r="C82" s="35" t="s">
        <v>66</v>
      </c>
      <c r="D82" s="6">
        <v>0.125</v>
      </c>
      <c r="E82" s="6">
        <v>1240</v>
      </c>
      <c r="F82" s="6">
        <f t="shared" si="10"/>
        <v>155</v>
      </c>
    </row>
    <row r="83" spans="1:6" ht="15.75" x14ac:dyDescent="0.25">
      <c r="A83" s="6">
        <v>7</v>
      </c>
      <c r="B83" s="7" t="s">
        <v>152</v>
      </c>
      <c r="C83" s="6" t="s">
        <v>151</v>
      </c>
      <c r="D83" s="6">
        <v>0.05</v>
      </c>
      <c r="E83" s="6">
        <v>1360</v>
      </c>
      <c r="F83" s="6">
        <f t="shared" si="10"/>
        <v>68</v>
      </c>
    </row>
    <row r="84" spans="1:6" ht="15.75" x14ac:dyDescent="0.25">
      <c r="A84" s="49"/>
      <c r="B84" s="79" t="s">
        <v>25</v>
      </c>
      <c r="C84" s="49"/>
      <c r="D84" s="94">
        <f>SUM(D77:D83)</f>
        <v>4.5510000000000002</v>
      </c>
      <c r="E84" s="80"/>
      <c r="F84" s="80">
        <f>SUM(F77:F83)</f>
        <v>5777</v>
      </c>
    </row>
    <row r="85" spans="1:6" ht="15.75" x14ac:dyDescent="0.25">
      <c r="A85" s="117" t="s">
        <v>114</v>
      </c>
      <c r="B85" s="117"/>
      <c r="C85" s="117"/>
      <c r="D85" s="78"/>
      <c r="E85" s="78"/>
      <c r="F85" s="78"/>
    </row>
    <row r="86" spans="1:6" ht="15.75" customHeight="1" x14ac:dyDescent="0.25">
      <c r="A86" s="114" t="s">
        <v>83</v>
      </c>
      <c r="B86" s="115"/>
      <c r="C86" s="115"/>
      <c r="D86" s="115"/>
      <c r="E86" s="115"/>
      <c r="F86" s="124"/>
    </row>
    <row r="87" spans="1:6" ht="15.75" customHeight="1" x14ac:dyDescent="0.25">
      <c r="A87" s="6">
        <v>1</v>
      </c>
      <c r="B87" s="7" t="s">
        <v>10</v>
      </c>
      <c r="C87" s="6" t="s">
        <v>11</v>
      </c>
      <c r="D87" s="25">
        <v>0.05</v>
      </c>
      <c r="E87" s="25">
        <v>1360</v>
      </c>
      <c r="F87" s="9">
        <f>ROUND(D87*E87,0)</f>
        <v>68</v>
      </c>
    </row>
    <row r="88" spans="1:6" ht="15.75" x14ac:dyDescent="0.25">
      <c r="A88" s="6">
        <v>2</v>
      </c>
      <c r="B88" s="23" t="s">
        <v>42</v>
      </c>
      <c r="C88" s="6" t="s">
        <v>43</v>
      </c>
      <c r="D88" s="6">
        <v>0.93300000000000005</v>
      </c>
      <c r="E88" s="6">
        <v>1070</v>
      </c>
      <c r="F88" s="9">
        <f>ROUND(D88*E88,0)</f>
        <v>998</v>
      </c>
    </row>
    <row r="89" spans="1:6" ht="15.75" x14ac:dyDescent="0.25">
      <c r="A89" s="6">
        <v>3</v>
      </c>
      <c r="B89" s="7" t="s">
        <v>143</v>
      </c>
      <c r="C89" s="6" t="s">
        <v>137</v>
      </c>
      <c r="D89" s="6">
        <v>0.21</v>
      </c>
      <c r="E89" s="6">
        <v>1360</v>
      </c>
      <c r="F89" s="9">
        <f>ROUND(D89*E89,0)</f>
        <v>286</v>
      </c>
    </row>
    <row r="90" spans="1:6" ht="15.75" x14ac:dyDescent="0.25">
      <c r="A90" s="6">
        <v>4</v>
      </c>
      <c r="B90" s="7" t="s">
        <v>152</v>
      </c>
      <c r="C90" s="6" t="s">
        <v>151</v>
      </c>
      <c r="D90" s="6">
        <v>0.1</v>
      </c>
      <c r="E90" s="6">
        <v>1360</v>
      </c>
      <c r="F90" s="9">
        <f>ROUND(D90*E90,0)</f>
        <v>136</v>
      </c>
    </row>
    <row r="91" spans="1:6" s="47" customFormat="1" ht="15.75" x14ac:dyDescent="0.25">
      <c r="A91" s="3"/>
      <c r="B91" s="14" t="s">
        <v>25</v>
      </c>
      <c r="C91" s="3"/>
      <c r="D91" s="3">
        <f>SUM(D87:D90)</f>
        <v>1.2930000000000001</v>
      </c>
      <c r="E91" s="3"/>
      <c r="F91" s="3">
        <f>SUM(F87:F90)</f>
        <v>1488</v>
      </c>
    </row>
    <row r="92" spans="1:6" ht="15.75" customHeight="1" x14ac:dyDescent="0.25">
      <c r="A92" s="110" t="s">
        <v>84</v>
      </c>
      <c r="B92" s="111"/>
      <c r="C92" s="111"/>
      <c r="D92" s="111"/>
      <c r="E92" s="111"/>
      <c r="F92" s="120"/>
    </row>
    <row r="93" spans="1:6" ht="15.75" x14ac:dyDescent="0.25">
      <c r="A93" s="6">
        <v>1</v>
      </c>
      <c r="B93" s="15" t="s">
        <v>17</v>
      </c>
      <c r="C93" s="6" t="s">
        <v>18</v>
      </c>
      <c r="D93" s="9">
        <v>1</v>
      </c>
      <c r="E93" s="9">
        <v>1550</v>
      </c>
      <c r="F93" s="6">
        <f>ROUND(D93*E93,0)</f>
        <v>1550</v>
      </c>
    </row>
    <row r="94" spans="1:6" ht="15.75" x14ac:dyDescent="0.25">
      <c r="A94" s="6">
        <v>2</v>
      </c>
      <c r="B94" s="50" t="s">
        <v>36</v>
      </c>
      <c r="C94" s="53" t="s">
        <v>37</v>
      </c>
      <c r="D94" s="56">
        <v>0.5</v>
      </c>
      <c r="E94" s="56">
        <v>1360</v>
      </c>
      <c r="F94" s="6">
        <f t="shared" ref="F94:F100" si="11">ROUND(D94*E94,0)</f>
        <v>680</v>
      </c>
    </row>
    <row r="95" spans="1:6" ht="15.75" x14ac:dyDescent="0.25">
      <c r="A95" s="6">
        <v>3</v>
      </c>
      <c r="B95" s="50" t="s">
        <v>46</v>
      </c>
      <c r="C95" s="49" t="s">
        <v>20</v>
      </c>
      <c r="D95" s="9">
        <v>7</v>
      </c>
      <c r="E95" s="6">
        <v>1240</v>
      </c>
      <c r="F95" s="6">
        <f t="shared" si="11"/>
        <v>8680</v>
      </c>
    </row>
    <row r="96" spans="1:6" ht="15.75" x14ac:dyDescent="0.25">
      <c r="A96" s="6">
        <v>4</v>
      </c>
      <c r="B96" s="50" t="s">
        <v>47</v>
      </c>
      <c r="C96" s="53" t="s">
        <v>22</v>
      </c>
      <c r="D96" s="9">
        <v>1.05</v>
      </c>
      <c r="E96" s="6">
        <v>1240</v>
      </c>
      <c r="F96" s="6">
        <f t="shared" si="11"/>
        <v>1302</v>
      </c>
    </row>
    <row r="97" spans="1:6" ht="15.75" x14ac:dyDescent="0.25">
      <c r="A97" s="6">
        <v>5</v>
      </c>
      <c r="B97" s="50" t="s">
        <v>30</v>
      </c>
      <c r="C97" s="53" t="s">
        <v>31</v>
      </c>
      <c r="D97" s="9">
        <v>0.75</v>
      </c>
      <c r="E97" s="6">
        <v>1240</v>
      </c>
      <c r="F97" s="6">
        <f t="shared" si="11"/>
        <v>930</v>
      </c>
    </row>
    <row r="98" spans="1:6" ht="15.75" x14ac:dyDescent="0.25">
      <c r="A98" s="6">
        <v>6</v>
      </c>
      <c r="B98" s="17" t="s">
        <v>139</v>
      </c>
      <c r="C98" s="35" t="s">
        <v>66</v>
      </c>
      <c r="D98" s="9">
        <v>0.22500000000000001</v>
      </c>
      <c r="E98" s="6">
        <v>1240</v>
      </c>
      <c r="F98" s="6">
        <f t="shared" si="11"/>
        <v>279</v>
      </c>
    </row>
    <row r="99" spans="1:6" ht="15.75" x14ac:dyDescent="0.25">
      <c r="A99" s="6">
        <v>7</v>
      </c>
      <c r="B99" s="15" t="s">
        <v>23</v>
      </c>
      <c r="C99" s="6">
        <v>235201</v>
      </c>
      <c r="D99" s="9">
        <v>0.746</v>
      </c>
      <c r="E99" s="9">
        <v>1020</v>
      </c>
      <c r="F99" s="6">
        <f t="shared" si="11"/>
        <v>761</v>
      </c>
    </row>
    <row r="100" spans="1:6" ht="15.75" x14ac:dyDescent="0.25">
      <c r="A100" s="6">
        <v>8</v>
      </c>
      <c r="B100" s="7" t="s">
        <v>152</v>
      </c>
      <c r="C100" s="6" t="s">
        <v>151</v>
      </c>
      <c r="D100" s="9">
        <v>7.4999999999999997E-2</v>
      </c>
      <c r="E100" s="9">
        <v>1360</v>
      </c>
      <c r="F100" s="6">
        <f t="shared" si="11"/>
        <v>102</v>
      </c>
    </row>
    <row r="101" spans="1:6" s="47" customFormat="1" ht="15.75" x14ac:dyDescent="0.25">
      <c r="A101" s="3"/>
      <c r="B101" s="14" t="s">
        <v>25</v>
      </c>
      <c r="C101" s="3"/>
      <c r="D101" s="3">
        <f>SUM(D93:D100)</f>
        <v>11.346</v>
      </c>
      <c r="E101" s="3"/>
      <c r="F101" s="3">
        <f>SUM(F93:F100)</f>
        <v>14284</v>
      </c>
    </row>
    <row r="102" spans="1:6" ht="15.75" customHeight="1" x14ac:dyDescent="0.25">
      <c r="A102" s="110" t="s">
        <v>113</v>
      </c>
      <c r="B102" s="111"/>
      <c r="C102" s="111"/>
      <c r="D102" s="111"/>
      <c r="E102" s="111"/>
      <c r="F102" s="120"/>
    </row>
    <row r="103" spans="1:6" ht="15.75" x14ac:dyDescent="0.25">
      <c r="A103" s="40">
        <v>1</v>
      </c>
      <c r="B103" s="41" t="s">
        <v>7</v>
      </c>
      <c r="C103" s="42" t="s">
        <v>18</v>
      </c>
      <c r="D103" s="42">
        <v>0.93</v>
      </c>
      <c r="E103" s="42">
        <v>1414</v>
      </c>
      <c r="F103" s="49">
        <f>ROUND(D103*E103,0)</f>
        <v>1315</v>
      </c>
    </row>
    <row r="104" spans="1:6" ht="15.75" x14ac:dyDescent="0.25">
      <c r="A104" s="40">
        <v>2</v>
      </c>
      <c r="B104" s="41" t="s">
        <v>67</v>
      </c>
      <c r="C104" s="42" t="s">
        <v>68</v>
      </c>
      <c r="D104" s="42">
        <v>1.95</v>
      </c>
      <c r="E104" s="42">
        <v>1020</v>
      </c>
      <c r="F104" s="49">
        <f>ROUND(D104*E104,0)</f>
        <v>1989</v>
      </c>
    </row>
    <row r="105" spans="1:6" s="47" customFormat="1" ht="15" customHeight="1" x14ac:dyDescent="0.25">
      <c r="A105" s="3"/>
      <c r="B105" s="14" t="s">
        <v>25</v>
      </c>
      <c r="C105" s="3"/>
      <c r="D105" s="3">
        <f>SUM(D103:D104)</f>
        <v>2.88</v>
      </c>
      <c r="E105" s="3"/>
      <c r="F105" s="3">
        <f>SUM(F103:F104)</f>
        <v>3304</v>
      </c>
    </row>
    <row r="106" spans="1:6" ht="15.75" x14ac:dyDescent="0.25">
      <c r="A106" s="117" t="s">
        <v>93</v>
      </c>
      <c r="B106" s="117"/>
      <c r="C106" s="117"/>
      <c r="D106" s="77"/>
      <c r="E106" s="77"/>
      <c r="F106" s="77"/>
    </row>
    <row r="107" spans="1:6" ht="15.75" x14ac:dyDescent="0.25">
      <c r="A107" s="114" t="s">
        <v>35</v>
      </c>
      <c r="B107" s="115"/>
      <c r="C107" s="115"/>
    </row>
    <row r="108" spans="1:6" ht="15.75" x14ac:dyDescent="0.25">
      <c r="A108" s="9">
        <v>1</v>
      </c>
      <c r="B108" s="17" t="s">
        <v>8</v>
      </c>
      <c r="C108" s="6" t="s">
        <v>9</v>
      </c>
      <c r="D108" s="6">
        <v>0.23</v>
      </c>
      <c r="E108" s="6">
        <v>1430</v>
      </c>
      <c r="F108" s="6">
        <f>ROUND(D108*E108,0)</f>
        <v>329</v>
      </c>
    </row>
    <row r="109" spans="1:6" ht="15.75" x14ac:dyDescent="0.25">
      <c r="A109" s="9">
        <v>2</v>
      </c>
      <c r="B109" s="7" t="s">
        <v>153</v>
      </c>
      <c r="C109" s="6" t="s">
        <v>13</v>
      </c>
      <c r="D109" s="6">
        <v>0.55000000000000004</v>
      </c>
      <c r="E109" s="6">
        <v>1360</v>
      </c>
      <c r="F109" s="6">
        <f t="shared" ref="F109:F112" si="12">ROUND(D109*E109,0)</f>
        <v>748</v>
      </c>
    </row>
    <row r="110" spans="1:6" ht="15.75" x14ac:dyDescent="0.25">
      <c r="A110" s="9">
        <v>3</v>
      </c>
      <c r="B110" s="7" t="s">
        <v>154</v>
      </c>
      <c r="C110" s="6" t="s">
        <v>13</v>
      </c>
      <c r="D110" s="6">
        <v>0.5</v>
      </c>
      <c r="E110" s="6">
        <v>1224</v>
      </c>
      <c r="F110" s="6">
        <f t="shared" si="12"/>
        <v>612</v>
      </c>
    </row>
    <row r="111" spans="1:6" ht="15.75" x14ac:dyDescent="0.25">
      <c r="A111" s="9">
        <v>4</v>
      </c>
      <c r="B111" s="7" t="s">
        <v>155</v>
      </c>
      <c r="C111" s="6" t="s">
        <v>13</v>
      </c>
      <c r="D111" s="6">
        <v>0.16700000000000001</v>
      </c>
      <c r="E111" s="6">
        <v>1020</v>
      </c>
      <c r="F111" s="6">
        <f t="shared" si="12"/>
        <v>170</v>
      </c>
    </row>
    <row r="112" spans="1:6" ht="15.75" x14ac:dyDescent="0.25">
      <c r="A112" s="9">
        <v>5</v>
      </c>
      <c r="B112" s="7" t="s">
        <v>143</v>
      </c>
      <c r="C112" s="6" t="s">
        <v>137</v>
      </c>
      <c r="D112" s="6">
        <v>0.05</v>
      </c>
      <c r="E112" s="6">
        <v>1360</v>
      </c>
      <c r="F112" s="6">
        <f t="shared" si="12"/>
        <v>68</v>
      </c>
    </row>
    <row r="113" spans="1:6" ht="15.75" x14ac:dyDescent="0.25">
      <c r="A113" s="9">
        <v>6</v>
      </c>
      <c r="B113" s="7" t="s">
        <v>152</v>
      </c>
      <c r="C113" s="6" t="s">
        <v>151</v>
      </c>
      <c r="D113" s="6">
        <v>0.1</v>
      </c>
      <c r="E113" s="6">
        <v>1360</v>
      </c>
      <c r="F113" s="9">
        <f>ROUND(D113*E113,0)</f>
        <v>136</v>
      </c>
    </row>
    <row r="114" spans="1:6" ht="15.75" x14ac:dyDescent="0.25">
      <c r="A114" s="6"/>
      <c r="B114" s="16" t="s">
        <v>25</v>
      </c>
      <c r="C114" s="6"/>
      <c r="D114" s="3">
        <f>SUM(D108:D113)</f>
        <v>1.5970000000000002</v>
      </c>
      <c r="E114" s="3"/>
      <c r="F114" s="3">
        <f>SUM(F108:F113)</f>
        <v>2063</v>
      </c>
    </row>
    <row r="115" spans="1:6" ht="15.75" x14ac:dyDescent="0.25">
      <c r="A115" s="125" t="s">
        <v>150</v>
      </c>
      <c r="B115" s="126"/>
      <c r="C115" s="126"/>
      <c r="D115" s="126"/>
      <c r="E115" s="126"/>
      <c r="F115" s="127"/>
    </row>
    <row r="116" spans="1:6" ht="15.75" x14ac:dyDescent="0.25">
      <c r="A116" s="19">
        <v>1</v>
      </c>
      <c r="B116" s="10" t="s">
        <v>28</v>
      </c>
      <c r="C116" s="6" t="s">
        <v>11</v>
      </c>
      <c r="D116" s="6">
        <v>0.4</v>
      </c>
      <c r="E116" s="6">
        <v>1360</v>
      </c>
      <c r="F116" s="6">
        <f t="shared" ref="F116:F121" si="13">ROUND(D116*E116,0)</f>
        <v>544</v>
      </c>
    </row>
    <row r="117" spans="1:6" ht="15.75" x14ac:dyDescent="0.25">
      <c r="A117" s="19">
        <v>2</v>
      </c>
      <c r="B117" s="17" t="s">
        <v>19</v>
      </c>
      <c r="C117" s="19" t="s">
        <v>20</v>
      </c>
      <c r="D117" s="6">
        <v>4.08</v>
      </c>
      <c r="E117" s="6">
        <v>1240</v>
      </c>
      <c r="F117" s="6">
        <f t="shared" si="13"/>
        <v>5059</v>
      </c>
    </row>
    <row r="118" spans="1:6" ht="15.75" x14ac:dyDescent="0.25">
      <c r="A118" s="19">
        <v>3</v>
      </c>
      <c r="B118" s="17" t="s">
        <v>21</v>
      </c>
      <c r="C118" s="19" t="s">
        <v>22</v>
      </c>
      <c r="D118" s="6">
        <v>0.45</v>
      </c>
      <c r="E118" s="6">
        <v>1240</v>
      </c>
      <c r="F118" s="6">
        <f t="shared" si="13"/>
        <v>558</v>
      </c>
    </row>
    <row r="119" spans="1:6" ht="15.75" x14ac:dyDescent="0.25">
      <c r="A119" s="19">
        <v>4</v>
      </c>
      <c r="B119" s="17" t="s">
        <v>30</v>
      </c>
      <c r="C119" s="19" t="s">
        <v>31</v>
      </c>
      <c r="D119" s="6">
        <v>0.375</v>
      </c>
      <c r="E119" s="6">
        <v>1240</v>
      </c>
      <c r="F119" s="6">
        <f t="shared" si="13"/>
        <v>465</v>
      </c>
    </row>
    <row r="120" spans="1:6" ht="15.75" x14ac:dyDescent="0.25">
      <c r="A120" s="19">
        <v>5</v>
      </c>
      <c r="B120" s="17" t="s">
        <v>23</v>
      </c>
      <c r="C120" s="19" t="s">
        <v>24</v>
      </c>
      <c r="D120" s="6">
        <v>0.219</v>
      </c>
      <c r="E120" s="6">
        <v>1020</v>
      </c>
      <c r="F120" s="6">
        <f t="shared" si="13"/>
        <v>223</v>
      </c>
    </row>
    <row r="121" spans="1:6" ht="15.75" x14ac:dyDescent="0.25">
      <c r="A121" s="19">
        <v>6</v>
      </c>
      <c r="B121" s="7" t="s">
        <v>152</v>
      </c>
      <c r="C121" s="6" t="s">
        <v>151</v>
      </c>
      <c r="D121" s="6">
        <v>0.05</v>
      </c>
      <c r="E121" s="6">
        <v>1360</v>
      </c>
      <c r="F121" s="6">
        <f t="shared" si="13"/>
        <v>68</v>
      </c>
    </row>
    <row r="122" spans="1:6" ht="15.75" x14ac:dyDescent="0.25">
      <c r="A122" s="20"/>
      <c r="B122" s="21" t="s">
        <v>16</v>
      </c>
      <c r="C122" s="6"/>
      <c r="D122" s="22">
        <f>SUM(D116:D121)</f>
        <v>5.5740000000000007</v>
      </c>
      <c r="E122" s="22"/>
      <c r="F122" s="22">
        <f>SUM(F116:F121)</f>
        <v>6917</v>
      </c>
    </row>
    <row r="123" spans="1:6" ht="15.75" x14ac:dyDescent="0.25">
      <c r="A123" s="117" t="s">
        <v>95</v>
      </c>
      <c r="B123" s="117"/>
      <c r="C123" s="117"/>
      <c r="D123" s="77"/>
      <c r="E123" s="77"/>
      <c r="F123" s="77"/>
    </row>
    <row r="124" spans="1:6" ht="18.75" customHeight="1" x14ac:dyDescent="0.25">
      <c r="A124" s="131" t="s">
        <v>85</v>
      </c>
      <c r="B124" s="131"/>
      <c r="C124" s="131"/>
      <c r="D124" s="131"/>
      <c r="E124" s="131"/>
      <c r="F124" s="131"/>
    </row>
    <row r="125" spans="1:6" ht="18.75" customHeight="1" x14ac:dyDescent="0.25">
      <c r="A125" s="19">
        <v>1</v>
      </c>
      <c r="B125" s="18" t="s">
        <v>10</v>
      </c>
      <c r="C125" s="6" t="s">
        <v>11</v>
      </c>
      <c r="D125" s="108">
        <v>0.06</v>
      </c>
      <c r="E125" s="108">
        <v>1360</v>
      </c>
      <c r="F125" s="6">
        <f t="shared" ref="F125:F130" si="14">ROUND(E125*D125,0)</f>
        <v>82</v>
      </c>
    </row>
    <row r="126" spans="1:6" ht="18.75" customHeight="1" x14ac:dyDescent="0.25">
      <c r="A126" s="19">
        <v>2</v>
      </c>
      <c r="B126" s="7" t="s">
        <v>153</v>
      </c>
      <c r="C126" s="6" t="s">
        <v>13</v>
      </c>
      <c r="D126" s="6">
        <v>1</v>
      </c>
      <c r="E126" s="6">
        <v>1360</v>
      </c>
      <c r="F126" s="6">
        <f t="shared" ref="F126:F127" si="15">ROUND(D126*E126,0)</f>
        <v>1360</v>
      </c>
    </row>
    <row r="127" spans="1:6" ht="18.75" customHeight="1" x14ac:dyDescent="0.25">
      <c r="A127" s="19">
        <v>3</v>
      </c>
      <c r="B127" s="7" t="s">
        <v>154</v>
      </c>
      <c r="C127" s="6" t="s">
        <v>13</v>
      </c>
      <c r="D127" s="6">
        <v>1</v>
      </c>
      <c r="E127" s="6">
        <v>1224</v>
      </c>
      <c r="F127" s="6">
        <f t="shared" si="15"/>
        <v>1224</v>
      </c>
    </row>
    <row r="128" spans="1:6" ht="18.75" customHeight="1" x14ac:dyDescent="0.25">
      <c r="A128" s="19">
        <v>4</v>
      </c>
      <c r="B128" s="15" t="s">
        <v>143</v>
      </c>
      <c r="C128" s="6" t="s">
        <v>137</v>
      </c>
      <c r="D128" s="6">
        <v>0.12</v>
      </c>
      <c r="E128" s="6">
        <v>1360</v>
      </c>
      <c r="F128" s="6">
        <f t="shared" si="14"/>
        <v>163</v>
      </c>
    </row>
    <row r="129" spans="1:6" ht="15.75" x14ac:dyDescent="0.25">
      <c r="A129" s="19">
        <v>5</v>
      </c>
      <c r="B129" s="23" t="s">
        <v>42</v>
      </c>
      <c r="C129" s="6" t="s">
        <v>43</v>
      </c>
      <c r="D129" s="6">
        <v>1</v>
      </c>
      <c r="E129" s="6">
        <v>1020</v>
      </c>
      <c r="F129" s="6">
        <f t="shared" si="14"/>
        <v>1020</v>
      </c>
    </row>
    <row r="130" spans="1:6" ht="15.75" x14ac:dyDescent="0.25">
      <c r="A130" s="19">
        <v>6</v>
      </c>
      <c r="B130" s="7" t="s">
        <v>152</v>
      </c>
      <c r="C130" s="6" t="s">
        <v>151</v>
      </c>
      <c r="D130" s="6">
        <v>0.1</v>
      </c>
      <c r="E130" s="6">
        <v>1360</v>
      </c>
      <c r="F130" s="6">
        <f t="shared" si="14"/>
        <v>136</v>
      </c>
    </row>
    <row r="131" spans="1:6" ht="15.75" x14ac:dyDescent="0.25">
      <c r="A131" s="17"/>
      <c r="B131" s="16" t="s">
        <v>25</v>
      </c>
      <c r="C131" s="3"/>
      <c r="D131" s="3">
        <f>SUM(D125:D130)</f>
        <v>3.2800000000000002</v>
      </c>
      <c r="E131" s="3"/>
      <c r="F131" s="3">
        <f>SUM(F125:F130)</f>
        <v>3985</v>
      </c>
    </row>
    <row r="132" spans="1:6" ht="19.5" customHeight="1" x14ac:dyDescent="0.25">
      <c r="A132" s="121" t="s">
        <v>86</v>
      </c>
      <c r="B132" s="122"/>
      <c r="C132" s="122"/>
      <c r="D132" s="122"/>
      <c r="E132" s="122"/>
      <c r="F132" s="123"/>
    </row>
    <row r="133" spans="1:6" ht="15.75" x14ac:dyDescent="0.25">
      <c r="A133" s="6">
        <v>1</v>
      </c>
      <c r="B133" s="15" t="s">
        <v>17</v>
      </c>
      <c r="C133" s="58">
        <v>134508</v>
      </c>
      <c r="D133" s="6">
        <v>1</v>
      </c>
      <c r="E133" s="6">
        <v>1394</v>
      </c>
      <c r="F133" s="6">
        <f>ROUND(E133*D133,0)</f>
        <v>1394</v>
      </c>
    </row>
    <row r="134" spans="1:6" ht="15.75" x14ac:dyDescent="0.25">
      <c r="A134" s="6">
        <v>2</v>
      </c>
      <c r="B134" s="50" t="s">
        <v>36</v>
      </c>
      <c r="C134" s="53" t="s">
        <v>37</v>
      </c>
      <c r="D134" s="56">
        <v>0.3</v>
      </c>
      <c r="E134" s="56">
        <v>1360</v>
      </c>
      <c r="F134" s="6">
        <f t="shared" ref="F134:F140" si="16">ROUND(E134*D134,0)</f>
        <v>408</v>
      </c>
    </row>
    <row r="135" spans="1:6" ht="15.75" x14ac:dyDescent="0.25">
      <c r="A135" s="6">
        <v>3</v>
      </c>
      <c r="B135" s="15" t="s">
        <v>46</v>
      </c>
      <c r="C135" s="58">
        <v>234201</v>
      </c>
      <c r="D135" s="6">
        <v>4.3</v>
      </c>
      <c r="E135" s="6">
        <v>1240</v>
      </c>
      <c r="F135" s="6">
        <f t="shared" si="16"/>
        <v>5332</v>
      </c>
    </row>
    <row r="136" spans="1:6" ht="15.75" x14ac:dyDescent="0.25">
      <c r="A136" s="6">
        <v>4</v>
      </c>
      <c r="B136" s="15" t="s">
        <v>47</v>
      </c>
      <c r="C136" s="58">
        <v>234202</v>
      </c>
      <c r="D136" s="6">
        <v>0.6</v>
      </c>
      <c r="E136" s="6">
        <v>1240</v>
      </c>
      <c r="F136" s="6">
        <f t="shared" si="16"/>
        <v>744</v>
      </c>
    </row>
    <row r="137" spans="1:6" ht="15.75" x14ac:dyDescent="0.25">
      <c r="A137" s="6">
        <v>5</v>
      </c>
      <c r="B137" s="15" t="s">
        <v>30</v>
      </c>
      <c r="C137" s="58">
        <v>234203</v>
      </c>
      <c r="D137" s="6">
        <v>0.5</v>
      </c>
      <c r="E137" s="6">
        <v>1240</v>
      </c>
      <c r="F137" s="6">
        <f t="shared" si="16"/>
        <v>620</v>
      </c>
    </row>
    <row r="138" spans="1:6" ht="15.75" x14ac:dyDescent="0.25">
      <c r="A138" s="6">
        <v>6</v>
      </c>
      <c r="B138" s="17" t="s">
        <v>139</v>
      </c>
      <c r="C138" s="35" t="s">
        <v>66</v>
      </c>
      <c r="D138" s="6">
        <v>0.25</v>
      </c>
      <c r="E138" s="6">
        <v>1240</v>
      </c>
      <c r="F138" s="6">
        <f t="shared" si="16"/>
        <v>310</v>
      </c>
    </row>
    <row r="139" spans="1:6" ht="15.75" x14ac:dyDescent="0.25">
      <c r="A139" s="6">
        <v>7</v>
      </c>
      <c r="B139" s="15" t="s">
        <v>23</v>
      </c>
      <c r="C139" s="6">
        <v>235201</v>
      </c>
      <c r="D139" s="6">
        <v>0.26900000000000002</v>
      </c>
      <c r="E139" s="6">
        <v>1020</v>
      </c>
      <c r="F139" s="6">
        <f t="shared" si="16"/>
        <v>274</v>
      </c>
    </row>
    <row r="140" spans="1:6" ht="15.75" x14ac:dyDescent="0.25">
      <c r="A140" s="6">
        <v>8</v>
      </c>
      <c r="B140" s="7" t="s">
        <v>152</v>
      </c>
      <c r="C140" s="6" t="s">
        <v>151</v>
      </c>
      <c r="D140" s="6">
        <v>7.4999999999999997E-2</v>
      </c>
      <c r="E140" s="6">
        <v>1360</v>
      </c>
      <c r="F140" s="6">
        <f t="shared" si="16"/>
        <v>102</v>
      </c>
    </row>
    <row r="141" spans="1:6" ht="15.75" x14ac:dyDescent="0.25">
      <c r="A141" s="17"/>
      <c r="B141" s="16" t="s">
        <v>25</v>
      </c>
      <c r="C141" s="3"/>
      <c r="D141" s="3">
        <f>SUM(D133:D140)</f>
        <v>7.2939999999999996</v>
      </c>
      <c r="E141" s="3"/>
      <c r="F141" s="3">
        <f>SUM(F133:F140)</f>
        <v>9184</v>
      </c>
    </row>
    <row r="142" spans="1:6" ht="18" customHeight="1" x14ac:dyDescent="0.25">
      <c r="A142" s="132" t="s">
        <v>87</v>
      </c>
      <c r="B142" s="133"/>
      <c r="C142" s="133"/>
      <c r="D142" s="133"/>
      <c r="E142" s="133"/>
      <c r="F142" s="134"/>
    </row>
    <row r="143" spans="1:6" ht="15.75" x14ac:dyDescent="0.25">
      <c r="A143" s="6">
        <v>1</v>
      </c>
      <c r="B143" s="15" t="s">
        <v>7</v>
      </c>
      <c r="C143" s="58">
        <v>134508</v>
      </c>
      <c r="D143" s="6">
        <v>1</v>
      </c>
      <c r="E143" s="6">
        <v>1414</v>
      </c>
      <c r="F143" s="6">
        <f>ROUND(E143*D143,0)</f>
        <v>1414</v>
      </c>
    </row>
    <row r="144" spans="1:6" ht="15.75" x14ac:dyDescent="0.25">
      <c r="A144" s="6">
        <v>2</v>
      </c>
      <c r="B144" s="15" t="s">
        <v>67</v>
      </c>
      <c r="C144" s="58">
        <v>232002</v>
      </c>
      <c r="D144" s="6">
        <v>1.41</v>
      </c>
      <c r="E144" s="6">
        <v>1020</v>
      </c>
      <c r="F144" s="6">
        <f>ROUND(E144*D144,0)</f>
        <v>1438</v>
      </c>
    </row>
    <row r="145" spans="1:6" ht="15.75" x14ac:dyDescent="0.25">
      <c r="A145" s="17"/>
      <c r="B145" s="16" t="s">
        <v>25</v>
      </c>
      <c r="C145" s="3"/>
      <c r="D145" s="3">
        <f>SUM(D143:D144)</f>
        <v>2.41</v>
      </c>
      <c r="E145" s="3"/>
      <c r="F145" s="3">
        <f>SUM(F143:F144)</f>
        <v>2852</v>
      </c>
    </row>
    <row r="146" spans="1:6" ht="15.75" x14ac:dyDescent="0.25">
      <c r="A146" s="117" t="s">
        <v>96</v>
      </c>
      <c r="B146" s="117"/>
      <c r="C146" s="117"/>
      <c r="D146" s="77"/>
      <c r="E146" s="77"/>
      <c r="F146" s="77"/>
    </row>
    <row r="147" spans="1:6" ht="15.75" x14ac:dyDescent="0.25">
      <c r="A147" s="114" t="s">
        <v>138</v>
      </c>
      <c r="B147" s="115"/>
      <c r="C147" s="115"/>
    </row>
    <row r="148" spans="1:6" ht="15.75" x14ac:dyDescent="0.25">
      <c r="A148" s="6">
        <v>1</v>
      </c>
      <c r="B148" s="23" t="s">
        <v>42</v>
      </c>
      <c r="C148" s="6" t="s">
        <v>43</v>
      </c>
      <c r="D148" s="6">
        <v>0.6</v>
      </c>
      <c r="E148" s="6">
        <v>1020</v>
      </c>
      <c r="F148" s="6">
        <f t="shared" ref="F148:F152" si="17">ROUND(D148*E148,0)</f>
        <v>612</v>
      </c>
    </row>
    <row r="149" spans="1:6" ht="15.75" x14ac:dyDescent="0.25">
      <c r="A149" s="6">
        <v>2</v>
      </c>
      <c r="B149" s="7" t="s">
        <v>153</v>
      </c>
      <c r="C149" s="6" t="s">
        <v>13</v>
      </c>
      <c r="D149" s="6">
        <v>0.5</v>
      </c>
      <c r="E149" s="6">
        <v>1360</v>
      </c>
      <c r="F149" s="6">
        <f t="shared" si="17"/>
        <v>680</v>
      </c>
    </row>
    <row r="150" spans="1:6" ht="15.75" x14ac:dyDescent="0.25">
      <c r="A150" s="6">
        <v>3</v>
      </c>
      <c r="B150" s="7" t="s">
        <v>143</v>
      </c>
      <c r="C150" s="6" t="s">
        <v>137</v>
      </c>
      <c r="D150" s="6">
        <v>0.06</v>
      </c>
      <c r="E150" s="6">
        <v>1360</v>
      </c>
      <c r="F150" s="6">
        <f t="shared" si="17"/>
        <v>82</v>
      </c>
    </row>
    <row r="151" spans="1:6" ht="15.75" x14ac:dyDescent="0.25">
      <c r="A151" s="6">
        <v>4</v>
      </c>
      <c r="B151" s="24" t="s">
        <v>44</v>
      </c>
      <c r="C151" s="6" t="s">
        <v>45</v>
      </c>
      <c r="D151" s="6">
        <v>0.4</v>
      </c>
      <c r="E151" s="6">
        <v>1360</v>
      </c>
      <c r="F151" s="6">
        <f t="shared" si="17"/>
        <v>544</v>
      </c>
    </row>
    <row r="152" spans="1:6" ht="15.75" x14ac:dyDescent="0.25">
      <c r="A152" s="6">
        <v>5</v>
      </c>
      <c r="B152" s="7" t="s">
        <v>152</v>
      </c>
      <c r="C152" s="6" t="s">
        <v>151</v>
      </c>
      <c r="D152" s="6">
        <v>0.1</v>
      </c>
      <c r="E152" s="6">
        <v>1360</v>
      </c>
      <c r="F152" s="6">
        <f t="shared" si="17"/>
        <v>136</v>
      </c>
    </row>
    <row r="153" spans="1:6" ht="15.75" x14ac:dyDescent="0.25">
      <c r="A153" s="3"/>
      <c r="B153" s="21" t="s">
        <v>25</v>
      </c>
      <c r="C153" s="3"/>
      <c r="D153" s="3">
        <f>SUM(D148:D152)</f>
        <v>1.6600000000000001</v>
      </c>
      <c r="E153" s="3"/>
      <c r="F153" s="3">
        <f>SUM(F148:F152)</f>
        <v>2054</v>
      </c>
    </row>
    <row r="154" spans="1:6" ht="15.75" customHeight="1" x14ac:dyDescent="0.25">
      <c r="A154" s="110" t="s">
        <v>111</v>
      </c>
      <c r="B154" s="111"/>
      <c r="C154" s="111"/>
      <c r="D154" s="111"/>
      <c r="E154" s="111"/>
      <c r="F154" s="120"/>
    </row>
    <row r="155" spans="1:6" ht="15.75" x14ac:dyDescent="0.25">
      <c r="A155" s="6">
        <v>1</v>
      </c>
      <c r="B155" s="15" t="s">
        <v>17</v>
      </c>
      <c r="C155" s="6" t="s">
        <v>18</v>
      </c>
      <c r="D155" s="6">
        <v>1</v>
      </c>
      <c r="E155" s="6">
        <v>1448</v>
      </c>
      <c r="F155" s="6">
        <f>ROUND(D155*E155,0)</f>
        <v>1448</v>
      </c>
    </row>
    <row r="156" spans="1:6" ht="15.75" x14ac:dyDescent="0.25">
      <c r="A156" s="6">
        <v>2</v>
      </c>
      <c r="B156" s="15" t="s">
        <v>46</v>
      </c>
      <c r="C156" s="6" t="s">
        <v>20</v>
      </c>
      <c r="D156" s="6">
        <v>2.9769999999999999</v>
      </c>
      <c r="E156" s="6">
        <v>1240</v>
      </c>
      <c r="F156" s="6">
        <f t="shared" ref="F156:F160" si="18">ROUND(D156*E156,0)</f>
        <v>3691</v>
      </c>
    </row>
    <row r="157" spans="1:6" ht="15.75" x14ac:dyDescent="0.25">
      <c r="A157" s="6">
        <v>3</v>
      </c>
      <c r="B157" s="15" t="s">
        <v>47</v>
      </c>
      <c r="C157" s="6" t="s">
        <v>22</v>
      </c>
      <c r="D157" s="6">
        <v>0.45</v>
      </c>
      <c r="E157" s="6">
        <v>1240</v>
      </c>
      <c r="F157" s="6">
        <f t="shared" si="18"/>
        <v>558</v>
      </c>
    </row>
    <row r="158" spans="1:6" ht="15.75" x14ac:dyDescent="0.25">
      <c r="A158" s="6">
        <v>4</v>
      </c>
      <c r="B158" s="15" t="s">
        <v>30</v>
      </c>
      <c r="C158" s="58">
        <v>234203</v>
      </c>
      <c r="D158" s="6">
        <v>0.375</v>
      </c>
      <c r="E158" s="6">
        <v>1240</v>
      </c>
      <c r="F158" s="6">
        <f t="shared" si="18"/>
        <v>465</v>
      </c>
    </row>
    <row r="159" spans="1:6" ht="15.75" x14ac:dyDescent="0.25">
      <c r="A159" s="6">
        <v>5</v>
      </c>
      <c r="B159" s="15" t="s">
        <v>23</v>
      </c>
      <c r="C159" s="6">
        <v>235201</v>
      </c>
      <c r="D159" s="6">
        <v>0.26900000000000002</v>
      </c>
      <c r="E159" s="6">
        <v>1020</v>
      </c>
      <c r="F159" s="6">
        <f t="shared" si="18"/>
        <v>274</v>
      </c>
    </row>
    <row r="160" spans="1:6" ht="15.75" x14ac:dyDescent="0.25">
      <c r="A160" s="6">
        <v>6</v>
      </c>
      <c r="B160" s="7" t="s">
        <v>152</v>
      </c>
      <c r="C160" s="6" t="s">
        <v>151</v>
      </c>
      <c r="D160" s="6">
        <v>0.05</v>
      </c>
      <c r="E160" s="6">
        <v>1360</v>
      </c>
      <c r="F160" s="6">
        <f t="shared" si="18"/>
        <v>68</v>
      </c>
    </row>
    <row r="161" spans="1:6" ht="15.75" x14ac:dyDescent="0.25">
      <c r="A161" s="6"/>
      <c r="B161" s="21" t="s">
        <v>25</v>
      </c>
      <c r="C161" s="6"/>
      <c r="D161" s="3">
        <f>SUM(D155:D160)</f>
        <v>5.1209999999999996</v>
      </c>
      <c r="E161" s="6"/>
      <c r="F161" s="3">
        <f>SUM(F155:F160)</f>
        <v>6504</v>
      </c>
    </row>
    <row r="162" spans="1:6" ht="15.75" x14ac:dyDescent="0.25">
      <c r="A162" s="117" t="s">
        <v>97</v>
      </c>
      <c r="B162" s="117"/>
      <c r="C162" s="117"/>
      <c r="D162" s="77"/>
      <c r="E162" s="77"/>
      <c r="F162" s="77"/>
    </row>
    <row r="163" spans="1:6" ht="15.75" x14ac:dyDescent="0.25">
      <c r="A163" s="114" t="s">
        <v>48</v>
      </c>
      <c r="B163" s="115"/>
      <c r="C163" s="115"/>
    </row>
    <row r="164" spans="1:6" ht="15.75" x14ac:dyDescent="0.25">
      <c r="A164" s="26">
        <v>1</v>
      </c>
      <c r="B164" s="24" t="s">
        <v>8</v>
      </c>
      <c r="C164" s="6" t="s">
        <v>9</v>
      </c>
      <c r="D164" s="26">
        <v>0.3</v>
      </c>
      <c r="E164" s="26">
        <v>1430</v>
      </c>
      <c r="F164" s="6">
        <f t="shared" ref="F164:F167" si="19">ROUND(D164*E164,0)</f>
        <v>429</v>
      </c>
    </row>
    <row r="165" spans="1:6" ht="15.75" x14ac:dyDescent="0.25">
      <c r="A165" s="26">
        <v>2</v>
      </c>
      <c r="B165" s="24" t="s">
        <v>10</v>
      </c>
      <c r="C165" s="6" t="s">
        <v>11</v>
      </c>
      <c r="D165" s="26">
        <v>0.05</v>
      </c>
      <c r="E165" s="26">
        <v>1360</v>
      </c>
      <c r="F165" s="6">
        <f t="shared" si="19"/>
        <v>68</v>
      </c>
    </row>
    <row r="166" spans="1:6" ht="15.75" x14ac:dyDescent="0.25">
      <c r="A166" s="26">
        <v>3</v>
      </c>
      <c r="B166" s="7" t="s">
        <v>143</v>
      </c>
      <c r="C166" s="6" t="s">
        <v>137</v>
      </c>
      <c r="D166" s="26">
        <v>0.25</v>
      </c>
      <c r="E166" s="26">
        <v>1360</v>
      </c>
      <c r="F166" s="6">
        <f t="shared" si="19"/>
        <v>340</v>
      </c>
    </row>
    <row r="167" spans="1:6" ht="15.75" x14ac:dyDescent="0.25">
      <c r="A167" s="26">
        <v>4</v>
      </c>
      <c r="B167" s="7" t="s">
        <v>152</v>
      </c>
      <c r="C167" s="6" t="s">
        <v>151</v>
      </c>
      <c r="D167" s="26">
        <v>0.1</v>
      </c>
      <c r="E167" s="26">
        <v>1360</v>
      </c>
      <c r="F167" s="6">
        <f t="shared" si="19"/>
        <v>136</v>
      </c>
    </row>
    <row r="168" spans="1:6" ht="15.75" x14ac:dyDescent="0.25">
      <c r="A168" s="26"/>
      <c r="B168" s="28" t="s">
        <v>25</v>
      </c>
      <c r="C168" s="6"/>
      <c r="D168" s="3">
        <f>SUM(D164:D167)</f>
        <v>0.7</v>
      </c>
      <c r="E168" s="3"/>
      <c r="F168" s="3">
        <f>SUM(F164:F167)</f>
        <v>973</v>
      </c>
    </row>
    <row r="169" spans="1:6" ht="15.75" x14ac:dyDescent="0.25">
      <c r="A169" s="110" t="s">
        <v>49</v>
      </c>
      <c r="B169" s="111"/>
      <c r="C169" s="111"/>
    </row>
    <row r="170" spans="1:6" ht="15.75" x14ac:dyDescent="0.25">
      <c r="A170" s="26">
        <v>1</v>
      </c>
      <c r="B170" s="27" t="s">
        <v>36</v>
      </c>
      <c r="C170" s="26" t="s">
        <v>37</v>
      </c>
      <c r="D170" s="26">
        <v>0.2</v>
      </c>
      <c r="E170" s="26">
        <v>1360</v>
      </c>
      <c r="F170" s="26">
        <f>ROUND(D170*E170,0)</f>
        <v>272</v>
      </c>
    </row>
    <row r="171" spans="1:6" ht="15.75" x14ac:dyDescent="0.25">
      <c r="A171" s="26">
        <v>2</v>
      </c>
      <c r="B171" s="27" t="s">
        <v>19</v>
      </c>
      <c r="C171" s="26" t="s">
        <v>20</v>
      </c>
      <c r="D171" s="26">
        <v>2.1549999999999998</v>
      </c>
      <c r="E171" s="6">
        <v>1240</v>
      </c>
      <c r="F171" s="26">
        <f t="shared" ref="F171:F175" si="20">ROUND(D171*E171,0)</f>
        <v>2672</v>
      </c>
    </row>
    <row r="172" spans="1:6" ht="15.75" x14ac:dyDescent="0.25">
      <c r="A172" s="26">
        <v>3</v>
      </c>
      <c r="B172" s="27" t="s">
        <v>21</v>
      </c>
      <c r="C172" s="26" t="s">
        <v>50</v>
      </c>
      <c r="D172" s="26">
        <v>0.3</v>
      </c>
      <c r="E172" s="6">
        <v>1240</v>
      </c>
      <c r="F172" s="26">
        <f t="shared" si="20"/>
        <v>372</v>
      </c>
    </row>
    <row r="173" spans="1:6" ht="15.75" x14ac:dyDescent="0.25">
      <c r="A173" s="26">
        <v>4</v>
      </c>
      <c r="B173" s="15" t="s">
        <v>30</v>
      </c>
      <c r="C173" s="58">
        <v>234203</v>
      </c>
      <c r="D173" s="6">
        <v>0.25</v>
      </c>
      <c r="E173" s="6">
        <v>1240</v>
      </c>
      <c r="F173" s="26">
        <f t="shared" si="20"/>
        <v>310</v>
      </c>
    </row>
    <row r="174" spans="1:6" ht="15.75" x14ac:dyDescent="0.25">
      <c r="A174" s="26">
        <v>5</v>
      </c>
      <c r="B174" s="17" t="s">
        <v>139</v>
      </c>
      <c r="C174" s="35" t="s">
        <v>66</v>
      </c>
      <c r="D174" s="6">
        <v>0.25</v>
      </c>
      <c r="E174" s="6">
        <v>1240</v>
      </c>
      <c r="F174" s="26">
        <f t="shared" si="20"/>
        <v>310</v>
      </c>
    </row>
    <row r="175" spans="1:6" ht="15.75" x14ac:dyDescent="0.25">
      <c r="A175" s="26">
        <v>6</v>
      </c>
      <c r="B175" s="27" t="s">
        <v>23</v>
      </c>
      <c r="C175" s="26" t="s">
        <v>24</v>
      </c>
      <c r="D175" s="26">
        <v>0.157</v>
      </c>
      <c r="E175" s="26">
        <v>1020</v>
      </c>
      <c r="F175" s="26">
        <f t="shared" si="20"/>
        <v>160</v>
      </c>
    </row>
    <row r="176" spans="1:6" ht="15.75" x14ac:dyDescent="0.25">
      <c r="A176" s="26"/>
      <c r="B176" s="28" t="s">
        <v>25</v>
      </c>
      <c r="C176" s="26"/>
      <c r="D176" s="29">
        <f>SUM(D170:D175)</f>
        <v>3.3119999999999998</v>
      </c>
      <c r="E176" s="29"/>
      <c r="F176" s="29">
        <f>SUM(F170:F175)</f>
        <v>4096</v>
      </c>
    </row>
    <row r="177" spans="1:6" ht="15.75" x14ac:dyDescent="0.25">
      <c r="A177" s="117" t="s">
        <v>98</v>
      </c>
      <c r="B177" s="117"/>
      <c r="C177" s="117"/>
      <c r="D177" s="77"/>
      <c r="E177" s="77"/>
      <c r="F177" s="77"/>
    </row>
    <row r="178" spans="1:6" ht="15.75" x14ac:dyDescent="0.25">
      <c r="A178" s="114" t="s">
        <v>51</v>
      </c>
      <c r="B178" s="115"/>
      <c r="C178" s="115"/>
    </row>
    <row r="179" spans="1:6" ht="15.75" x14ac:dyDescent="0.25">
      <c r="A179" s="25">
        <v>1</v>
      </c>
      <c r="B179" s="24" t="s">
        <v>8</v>
      </c>
      <c r="C179" s="6" t="s">
        <v>9</v>
      </c>
      <c r="D179" s="6">
        <v>0.4</v>
      </c>
      <c r="E179" s="6">
        <v>1430</v>
      </c>
      <c r="F179" s="6">
        <f t="shared" ref="F179:F185" si="21">ROUND(D179*E179,0)</f>
        <v>572</v>
      </c>
    </row>
    <row r="180" spans="1:6" ht="15.75" x14ac:dyDescent="0.25">
      <c r="A180" s="25">
        <v>2</v>
      </c>
      <c r="B180" s="15" t="s">
        <v>10</v>
      </c>
      <c r="C180" s="6" t="s">
        <v>11</v>
      </c>
      <c r="D180" s="6">
        <v>0.06</v>
      </c>
      <c r="E180" s="6">
        <v>1360</v>
      </c>
      <c r="F180" s="6">
        <f t="shared" si="21"/>
        <v>82</v>
      </c>
    </row>
    <row r="181" spans="1:6" ht="15.75" x14ac:dyDescent="0.25">
      <c r="A181" s="25">
        <v>3</v>
      </c>
      <c r="B181" s="7" t="s">
        <v>153</v>
      </c>
      <c r="C181" s="6" t="s">
        <v>13</v>
      </c>
      <c r="D181" s="6">
        <v>0.2</v>
      </c>
      <c r="E181" s="6">
        <v>1360</v>
      </c>
      <c r="F181" s="6">
        <f t="shared" si="21"/>
        <v>272</v>
      </c>
    </row>
    <row r="182" spans="1:6" ht="15.75" x14ac:dyDescent="0.25">
      <c r="A182" s="25">
        <v>4</v>
      </c>
      <c r="B182" s="7" t="s">
        <v>154</v>
      </c>
      <c r="C182" s="6" t="s">
        <v>13</v>
      </c>
      <c r="D182" s="6">
        <v>1</v>
      </c>
      <c r="E182" s="6">
        <v>1224</v>
      </c>
      <c r="F182" s="6">
        <f t="shared" si="21"/>
        <v>1224</v>
      </c>
    </row>
    <row r="183" spans="1:6" ht="15.75" x14ac:dyDescent="0.25">
      <c r="A183" s="25">
        <v>5</v>
      </c>
      <c r="B183" s="7" t="s">
        <v>143</v>
      </c>
      <c r="C183" s="6" t="s">
        <v>137</v>
      </c>
      <c r="D183" s="6">
        <v>0.27</v>
      </c>
      <c r="E183" s="6">
        <v>1360</v>
      </c>
      <c r="F183" s="6">
        <f t="shared" si="21"/>
        <v>367</v>
      </c>
    </row>
    <row r="184" spans="1:6" ht="15.75" x14ac:dyDescent="0.25">
      <c r="A184" s="25">
        <v>6</v>
      </c>
      <c r="B184" s="24" t="s">
        <v>44</v>
      </c>
      <c r="C184" s="6" t="s">
        <v>45</v>
      </c>
      <c r="D184" s="6">
        <v>0.4</v>
      </c>
      <c r="E184" s="6">
        <v>1360</v>
      </c>
      <c r="F184" s="6">
        <f t="shared" si="21"/>
        <v>544</v>
      </c>
    </row>
    <row r="185" spans="1:6" ht="15.75" x14ac:dyDescent="0.25">
      <c r="A185" s="25">
        <v>7</v>
      </c>
      <c r="B185" s="7" t="s">
        <v>152</v>
      </c>
      <c r="C185" s="6" t="s">
        <v>151</v>
      </c>
      <c r="D185" s="6">
        <v>0.1</v>
      </c>
      <c r="E185" s="6">
        <v>1360</v>
      </c>
      <c r="F185" s="6">
        <f t="shared" si="21"/>
        <v>136</v>
      </c>
    </row>
    <row r="186" spans="1:6" ht="15.75" x14ac:dyDescent="0.25">
      <c r="A186" s="18"/>
      <c r="B186" s="30" t="s">
        <v>25</v>
      </c>
      <c r="C186" s="31"/>
      <c r="D186" s="31">
        <f>SUM(D179:D185)</f>
        <v>2.4300000000000002</v>
      </c>
      <c r="E186" s="31"/>
      <c r="F186" s="31">
        <f>SUM(F179:F185)</f>
        <v>3197</v>
      </c>
    </row>
    <row r="187" spans="1:6" ht="15.75" x14ac:dyDescent="0.25">
      <c r="A187" s="110" t="s">
        <v>52</v>
      </c>
      <c r="B187" s="111"/>
      <c r="C187" s="111"/>
    </row>
    <row r="188" spans="1:6" ht="15.75" x14ac:dyDescent="0.25">
      <c r="A188" s="25">
        <v>1</v>
      </c>
      <c r="B188" s="15" t="s">
        <v>19</v>
      </c>
      <c r="C188" s="6" t="s">
        <v>20</v>
      </c>
      <c r="D188" s="6">
        <v>1.3220000000000001</v>
      </c>
      <c r="E188" s="6">
        <v>1240</v>
      </c>
      <c r="F188" s="6">
        <f t="shared" ref="F188:F191" si="22">ROUND(D188*E188,0)</f>
        <v>1639</v>
      </c>
    </row>
    <row r="189" spans="1:6" ht="15.75" x14ac:dyDescent="0.25">
      <c r="A189" s="25">
        <v>2</v>
      </c>
      <c r="B189" s="15" t="s">
        <v>21</v>
      </c>
      <c r="C189" s="6" t="s">
        <v>22</v>
      </c>
      <c r="D189" s="6">
        <v>0.15</v>
      </c>
      <c r="E189" s="6">
        <v>1240</v>
      </c>
      <c r="F189" s="6">
        <f t="shared" si="22"/>
        <v>186</v>
      </c>
    </row>
    <row r="190" spans="1:6" ht="15.75" x14ac:dyDescent="0.25">
      <c r="A190" s="25">
        <v>3</v>
      </c>
      <c r="B190" s="15" t="s">
        <v>30</v>
      </c>
      <c r="C190" s="58">
        <v>234203</v>
      </c>
      <c r="D190" s="6">
        <v>0.125</v>
      </c>
      <c r="E190" s="6">
        <v>1240</v>
      </c>
      <c r="F190" s="6">
        <f t="shared" si="22"/>
        <v>155</v>
      </c>
    </row>
    <row r="191" spans="1:6" ht="15.75" x14ac:dyDescent="0.25">
      <c r="A191" s="25">
        <v>4</v>
      </c>
      <c r="B191" s="15" t="s">
        <v>23</v>
      </c>
      <c r="C191" s="6" t="s">
        <v>24</v>
      </c>
      <c r="D191" s="6">
        <v>6.3E-2</v>
      </c>
      <c r="E191" s="6">
        <v>1020</v>
      </c>
      <c r="F191" s="6">
        <f t="shared" si="22"/>
        <v>64</v>
      </c>
    </row>
    <row r="192" spans="1:6" ht="15.75" x14ac:dyDescent="0.25">
      <c r="A192" s="25"/>
      <c r="B192" s="30" t="s">
        <v>25</v>
      </c>
      <c r="C192" s="25"/>
      <c r="D192" s="31">
        <f>SUM(D188:D191)</f>
        <v>1.66</v>
      </c>
      <c r="E192" s="31"/>
      <c r="F192" s="31">
        <f>SUM(F188:F191)</f>
        <v>2044</v>
      </c>
    </row>
    <row r="193" spans="1:6" ht="15.75" x14ac:dyDescent="0.25">
      <c r="A193" s="117" t="s">
        <v>99</v>
      </c>
      <c r="B193" s="117"/>
      <c r="C193" s="117"/>
      <c r="D193" s="77"/>
      <c r="E193" s="77"/>
      <c r="F193" s="77"/>
    </row>
    <row r="194" spans="1:6" ht="15.75" x14ac:dyDescent="0.25">
      <c r="A194" s="114" t="s">
        <v>53</v>
      </c>
      <c r="B194" s="115"/>
      <c r="C194" s="115"/>
    </row>
    <row r="195" spans="1:6" ht="15.75" x14ac:dyDescent="0.25">
      <c r="A195" s="25">
        <v>1</v>
      </c>
      <c r="B195" s="15" t="s">
        <v>10</v>
      </c>
      <c r="C195" s="6" t="s">
        <v>11</v>
      </c>
      <c r="D195" s="26">
        <v>0.1</v>
      </c>
      <c r="E195" s="26">
        <v>1360</v>
      </c>
      <c r="F195" s="6">
        <f t="shared" ref="F195:F197" si="23">ROUND(D195*E195,0)</f>
        <v>136</v>
      </c>
    </row>
    <row r="196" spans="1:6" ht="15.75" x14ac:dyDescent="0.25">
      <c r="A196" s="6">
        <v>2</v>
      </c>
      <c r="B196" s="7" t="s">
        <v>143</v>
      </c>
      <c r="C196" s="6" t="s">
        <v>137</v>
      </c>
      <c r="D196" s="6">
        <v>0.1</v>
      </c>
      <c r="E196" s="6">
        <v>1360</v>
      </c>
      <c r="F196" s="6">
        <f t="shared" si="23"/>
        <v>136</v>
      </c>
    </row>
    <row r="197" spans="1:6" ht="15.75" x14ac:dyDescent="0.25">
      <c r="A197" s="6">
        <v>3</v>
      </c>
      <c r="B197" s="7" t="s">
        <v>152</v>
      </c>
      <c r="C197" s="6" t="s">
        <v>151</v>
      </c>
      <c r="D197" s="6">
        <v>0.1</v>
      </c>
      <c r="E197" s="6">
        <v>1360</v>
      </c>
      <c r="F197" s="6">
        <f t="shared" si="23"/>
        <v>136</v>
      </c>
    </row>
    <row r="198" spans="1:6" ht="15.75" x14ac:dyDescent="0.25">
      <c r="A198" s="6"/>
      <c r="B198" s="16" t="s">
        <v>25</v>
      </c>
      <c r="C198" s="3"/>
      <c r="D198" s="3">
        <f>SUM(D195:D197)</f>
        <v>0.30000000000000004</v>
      </c>
      <c r="E198" s="3"/>
      <c r="F198" s="3">
        <f>SUM(F195:F197)</f>
        <v>408</v>
      </c>
    </row>
    <row r="199" spans="1:6" ht="15.75" customHeight="1" x14ac:dyDescent="0.25">
      <c r="A199" s="110" t="s">
        <v>54</v>
      </c>
      <c r="B199" s="111"/>
      <c r="C199" s="111"/>
      <c r="D199" s="111"/>
      <c r="E199" s="111"/>
      <c r="F199" s="120"/>
    </row>
    <row r="200" spans="1:6" ht="15.75" x14ac:dyDescent="0.25">
      <c r="A200" s="6">
        <v>1</v>
      </c>
      <c r="B200" s="10" t="s">
        <v>17</v>
      </c>
      <c r="C200" s="6" t="s">
        <v>18</v>
      </c>
      <c r="D200" s="6">
        <v>1</v>
      </c>
      <c r="E200" s="6">
        <v>1605</v>
      </c>
      <c r="F200" s="6">
        <f t="shared" ref="F200:F207" si="24">ROUND(D200*E200,0)</f>
        <v>1605</v>
      </c>
    </row>
    <row r="201" spans="1:6" ht="15.75" x14ac:dyDescent="0.25">
      <c r="A201" s="6">
        <v>2</v>
      </c>
      <c r="B201" s="10" t="s">
        <v>36</v>
      </c>
      <c r="C201" s="6" t="s">
        <v>37</v>
      </c>
      <c r="D201" s="6">
        <v>0.7</v>
      </c>
      <c r="E201" s="6">
        <v>1360</v>
      </c>
      <c r="F201" s="6">
        <f t="shared" si="24"/>
        <v>952</v>
      </c>
    </row>
    <row r="202" spans="1:6" ht="15.75" x14ac:dyDescent="0.25">
      <c r="A202" s="6">
        <v>3</v>
      </c>
      <c r="B202" s="10" t="s">
        <v>55</v>
      </c>
      <c r="C202" s="6" t="s">
        <v>20</v>
      </c>
      <c r="D202" s="6">
        <v>7.65</v>
      </c>
      <c r="E202" s="6">
        <v>1240</v>
      </c>
      <c r="F202" s="6">
        <f t="shared" si="24"/>
        <v>9486</v>
      </c>
    </row>
    <row r="203" spans="1:6" ht="15.75" x14ac:dyDescent="0.25">
      <c r="A203" s="6">
        <v>4</v>
      </c>
      <c r="B203" s="10" t="s">
        <v>21</v>
      </c>
      <c r="C203" s="6" t="s">
        <v>22</v>
      </c>
      <c r="D203" s="6">
        <v>0.9</v>
      </c>
      <c r="E203" s="6">
        <v>1240</v>
      </c>
      <c r="F203" s="6">
        <f t="shared" si="24"/>
        <v>1116</v>
      </c>
    </row>
    <row r="204" spans="1:6" ht="15.75" x14ac:dyDescent="0.25">
      <c r="A204" s="6">
        <v>5</v>
      </c>
      <c r="B204" s="10" t="s">
        <v>30</v>
      </c>
      <c r="C204" s="6" t="s">
        <v>31</v>
      </c>
      <c r="D204" s="6">
        <v>0.9</v>
      </c>
      <c r="E204" s="6">
        <v>1240</v>
      </c>
      <c r="F204" s="6">
        <f t="shared" si="24"/>
        <v>1116</v>
      </c>
    </row>
    <row r="205" spans="1:6" ht="15.75" x14ac:dyDescent="0.25">
      <c r="A205" s="6">
        <v>6</v>
      </c>
      <c r="B205" s="17" t="s">
        <v>139</v>
      </c>
      <c r="C205" s="35" t="s">
        <v>66</v>
      </c>
      <c r="D205" s="6">
        <v>0.45200000000000001</v>
      </c>
      <c r="E205" s="6">
        <v>1240</v>
      </c>
      <c r="F205" s="6">
        <f t="shared" si="24"/>
        <v>560</v>
      </c>
    </row>
    <row r="206" spans="1:6" ht="15.75" x14ac:dyDescent="0.25">
      <c r="A206" s="6">
        <v>7</v>
      </c>
      <c r="B206" s="10" t="s">
        <v>23</v>
      </c>
      <c r="C206" s="6" t="s">
        <v>24</v>
      </c>
      <c r="D206" s="6">
        <v>0.59299999999999997</v>
      </c>
      <c r="E206" s="6">
        <v>1020</v>
      </c>
      <c r="F206" s="6">
        <f t="shared" si="24"/>
        <v>605</v>
      </c>
    </row>
    <row r="207" spans="1:6" ht="15.75" x14ac:dyDescent="0.25">
      <c r="A207" s="6">
        <v>8</v>
      </c>
      <c r="B207" s="7" t="s">
        <v>152</v>
      </c>
      <c r="C207" s="6" t="s">
        <v>151</v>
      </c>
      <c r="D207" s="6">
        <v>7.4999999999999997E-2</v>
      </c>
      <c r="E207" s="6">
        <v>1360</v>
      </c>
      <c r="F207" s="6">
        <f t="shared" si="24"/>
        <v>102</v>
      </c>
    </row>
    <row r="208" spans="1:6" ht="15.75" x14ac:dyDescent="0.25">
      <c r="A208" s="17"/>
      <c r="B208" s="14" t="s">
        <v>25</v>
      </c>
      <c r="C208" s="6"/>
      <c r="D208" s="3">
        <f>SUM(D200:D207)</f>
        <v>12.27</v>
      </c>
      <c r="E208" s="3"/>
      <c r="F208" s="3">
        <f>SUM(F200:F207)</f>
        <v>15542</v>
      </c>
    </row>
    <row r="209" spans="1:6" ht="15.75" x14ac:dyDescent="0.25">
      <c r="A209" s="117" t="s">
        <v>101</v>
      </c>
      <c r="B209" s="117"/>
      <c r="C209" s="117"/>
      <c r="D209" s="77"/>
      <c r="E209" s="77"/>
      <c r="F209" s="77"/>
    </row>
    <row r="210" spans="1:6" ht="15.75" x14ac:dyDescent="0.25">
      <c r="A210" s="114" t="s">
        <v>102</v>
      </c>
      <c r="B210" s="115"/>
      <c r="C210" s="115"/>
    </row>
    <row r="211" spans="1:6" ht="31.5" x14ac:dyDescent="0.25">
      <c r="A211" s="19">
        <v>1</v>
      </c>
      <c r="B211" s="15" t="s">
        <v>57</v>
      </c>
      <c r="C211" s="6" t="s">
        <v>11</v>
      </c>
      <c r="D211" s="6">
        <v>0.83</v>
      </c>
      <c r="E211" s="6">
        <v>1360</v>
      </c>
      <c r="F211" s="6">
        <f>ROUND(D211*E211,0)</f>
        <v>1129</v>
      </c>
    </row>
    <row r="212" spans="1:6" ht="15.75" x14ac:dyDescent="0.25">
      <c r="A212" s="19">
        <v>2</v>
      </c>
      <c r="B212" s="7" t="s">
        <v>143</v>
      </c>
      <c r="C212" s="6" t="s">
        <v>137</v>
      </c>
      <c r="D212" s="6">
        <v>0.66</v>
      </c>
      <c r="E212" s="6">
        <v>1360</v>
      </c>
      <c r="F212" s="6">
        <f t="shared" ref="F212:F214" si="25">ROUND(D212*E212,0)</f>
        <v>898</v>
      </c>
    </row>
    <row r="213" spans="1:6" ht="31.5" x14ac:dyDescent="0.25">
      <c r="A213" s="19">
        <v>3</v>
      </c>
      <c r="B213" s="15" t="s">
        <v>58</v>
      </c>
      <c r="C213" s="19" t="s">
        <v>45</v>
      </c>
      <c r="D213" s="6">
        <v>1</v>
      </c>
      <c r="E213" s="6">
        <v>1360</v>
      </c>
      <c r="F213" s="6">
        <f t="shared" si="25"/>
        <v>1360</v>
      </c>
    </row>
    <row r="214" spans="1:6" ht="15.75" x14ac:dyDescent="0.25">
      <c r="A214" s="19">
        <v>4</v>
      </c>
      <c r="B214" s="7" t="s">
        <v>152</v>
      </c>
      <c r="C214" s="6" t="s">
        <v>151</v>
      </c>
      <c r="D214" s="6">
        <v>0.1</v>
      </c>
      <c r="E214" s="6">
        <v>1360</v>
      </c>
      <c r="F214" s="6">
        <f t="shared" si="25"/>
        <v>136</v>
      </c>
    </row>
    <row r="215" spans="1:6" ht="15.75" x14ac:dyDescent="0.25">
      <c r="A215" s="19"/>
      <c r="B215" s="16" t="s">
        <v>25</v>
      </c>
      <c r="C215" s="3"/>
      <c r="D215" s="3">
        <f>SUM(D211:D214)</f>
        <v>2.5900000000000003</v>
      </c>
      <c r="E215" s="3"/>
      <c r="F215" s="3">
        <f>SUM(F211:F214)</f>
        <v>3523</v>
      </c>
    </row>
    <row r="216" spans="1:6" ht="15.75" customHeight="1" x14ac:dyDescent="0.25">
      <c r="A216" s="110" t="s">
        <v>59</v>
      </c>
      <c r="B216" s="111"/>
      <c r="C216" s="111"/>
    </row>
    <row r="217" spans="1:6" ht="15.75" x14ac:dyDescent="0.25">
      <c r="A217" s="19">
        <v>1</v>
      </c>
      <c r="B217" s="15" t="s">
        <v>42</v>
      </c>
      <c r="C217" s="19" t="s">
        <v>60</v>
      </c>
      <c r="D217" s="6">
        <v>1</v>
      </c>
      <c r="E217" s="6">
        <v>1070</v>
      </c>
      <c r="F217" s="6">
        <f>ROUND(D217*E217,0)</f>
        <v>1070</v>
      </c>
    </row>
    <row r="218" spans="1:6" ht="15.75" x14ac:dyDescent="0.25">
      <c r="A218" s="19">
        <v>2</v>
      </c>
      <c r="B218" s="15" t="s">
        <v>10</v>
      </c>
      <c r="C218" s="19" t="s">
        <v>11</v>
      </c>
      <c r="D218" s="6">
        <v>0.60499999999999998</v>
      </c>
      <c r="E218" s="6">
        <v>1360</v>
      </c>
      <c r="F218" s="6">
        <f>ROUND(D218*E218,0)</f>
        <v>823</v>
      </c>
    </row>
    <row r="219" spans="1:6" ht="15.75" x14ac:dyDescent="0.25">
      <c r="A219" s="19"/>
      <c r="B219" s="16" t="s">
        <v>25</v>
      </c>
      <c r="C219" s="22"/>
      <c r="D219" s="22">
        <f>SUM(D217:D218)</f>
        <v>1.605</v>
      </c>
      <c r="E219" s="22"/>
      <c r="F219" s="22">
        <f>SUM(F217:F218)</f>
        <v>1893</v>
      </c>
    </row>
    <row r="220" spans="1:6" ht="15.75" customHeight="1" x14ac:dyDescent="0.25">
      <c r="A220" s="110" t="s">
        <v>103</v>
      </c>
      <c r="B220" s="111"/>
      <c r="C220" s="111"/>
      <c r="D220" s="111"/>
      <c r="E220" s="111"/>
      <c r="F220" s="120"/>
    </row>
    <row r="221" spans="1:6" ht="15.75" x14ac:dyDescent="0.25">
      <c r="A221" s="35">
        <v>1</v>
      </c>
      <c r="B221" s="15" t="s">
        <v>17</v>
      </c>
      <c r="C221" s="19" t="s">
        <v>18</v>
      </c>
      <c r="D221" s="6">
        <v>1</v>
      </c>
      <c r="E221" s="6">
        <v>1448</v>
      </c>
      <c r="F221" s="6">
        <f>ROUND(D221*E221,0)</f>
        <v>1448</v>
      </c>
    </row>
    <row r="222" spans="1:6" ht="15.75" x14ac:dyDescent="0.25">
      <c r="A222" s="35">
        <v>2</v>
      </c>
      <c r="B222" s="15" t="s">
        <v>36</v>
      </c>
      <c r="C222" s="19" t="s">
        <v>37</v>
      </c>
      <c r="D222" s="6">
        <v>0.4</v>
      </c>
      <c r="E222" s="6">
        <v>1360</v>
      </c>
      <c r="F222" s="6">
        <f t="shared" ref="F222:F227" si="26">ROUND(D222*E222,0)</f>
        <v>544</v>
      </c>
    </row>
    <row r="223" spans="1:6" ht="15.75" x14ac:dyDescent="0.25">
      <c r="A223" s="35">
        <v>3</v>
      </c>
      <c r="B223" s="15" t="s">
        <v>19</v>
      </c>
      <c r="C223" s="19" t="s">
        <v>20</v>
      </c>
      <c r="D223" s="6">
        <v>6.4660000000000002</v>
      </c>
      <c r="E223" s="6">
        <v>1240</v>
      </c>
      <c r="F223" s="6">
        <f t="shared" si="26"/>
        <v>8018</v>
      </c>
    </row>
    <row r="224" spans="1:6" ht="15.75" x14ac:dyDescent="0.25">
      <c r="A224" s="35">
        <v>4</v>
      </c>
      <c r="B224" s="15" t="s">
        <v>21</v>
      </c>
      <c r="C224" s="19" t="s">
        <v>22</v>
      </c>
      <c r="D224" s="6">
        <v>0.75</v>
      </c>
      <c r="E224" s="6">
        <v>1240</v>
      </c>
      <c r="F224" s="6">
        <f t="shared" si="26"/>
        <v>930</v>
      </c>
    </row>
    <row r="225" spans="1:6" ht="15.75" x14ac:dyDescent="0.25">
      <c r="A225" s="35">
        <v>5</v>
      </c>
      <c r="B225" s="15" t="s">
        <v>30</v>
      </c>
      <c r="C225" s="19" t="s">
        <v>31</v>
      </c>
      <c r="D225" s="6">
        <v>0.625</v>
      </c>
      <c r="E225" s="6">
        <v>1240</v>
      </c>
      <c r="F225" s="6">
        <f t="shared" si="26"/>
        <v>775</v>
      </c>
    </row>
    <row r="226" spans="1:6" ht="15.75" x14ac:dyDescent="0.25">
      <c r="A226" s="35">
        <v>6</v>
      </c>
      <c r="B226" s="15" t="s">
        <v>23</v>
      </c>
      <c r="C226" s="19" t="s">
        <v>24</v>
      </c>
      <c r="D226" s="6">
        <v>0.36299999999999999</v>
      </c>
      <c r="E226" s="6">
        <v>1020</v>
      </c>
      <c r="F226" s="6">
        <f t="shared" si="26"/>
        <v>370</v>
      </c>
    </row>
    <row r="227" spans="1:6" ht="15.75" x14ac:dyDescent="0.25">
      <c r="A227" s="35">
        <v>7</v>
      </c>
      <c r="B227" s="7" t="s">
        <v>152</v>
      </c>
      <c r="C227" s="6" t="s">
        <v>151</v>
      </c>
      <c r="D227" s="6">
        <v>7.4999999999999997E-2</v>
      </c>
      <c r="E227" s="6">
        <v>1360</v>
      </c>
      <c r="F227" s="6">
        <f t="shared" si="26"/>
        <v>102</v>
      </c>
    </row>
    <row r="228" spans="1:6" ht="15.75" x14ac:dyDescent="0.25">
      <c r="A228" s="35"/>
      <c r="B228" s="16" t="s">
        <v>25</v>
      </c>
      <c r="C228" s="19"/>
      <c r="D228" s="3">
        <f>SUM(D221:D227)</f>
        <v>9.6789999999999985</v>
      </c>
      <c r="E228" s="3"/>
      <c r="F228" s="3">
        <f>SUM(F221:F227)</f>
        <v>12187</v>
      </c>
    </row>
    <row r="229" spans="1:6" ht="15.75" customHeight="1" x14ac:dyDescent="0.25">
      <c r="A229" s="110" t="s">
        <v>104</v>
      </c>
      <c r="B229" s="111"/>
      <c r="C229" s="111"/>
      <c r="D229" s="111"/>
      <c r="E229" s="111"/>
    </row>
    <row r="230" spans="1:6" ht="15.75" x14ac:dyDescent="0.25">
      <c r="A230" s="35">
        <v>1</v>
      </c>
      <c r="B230" s="36" t="s">
        <v>17</v>
      </c>
      <c r="C230" s="35" t="s">
        <v>18</v>
      </c>
      <c r="D230" s="37">
        <v>1</v>
      </c>
      <c r="E230" s="37">
        <v>1602</v>
      </c>
      <c r="F230" s="37">
        <f>ROUND(D230*E230,0)</f>
        <v>1602</v>
      </c>
    </row>
    <row r="231" spans="1:6" ht="15.75" x14ac:dyDescent="0.25">
      <c r="A231" s="35">
        <v>2</v>
      </c>
      <c r="B231" s="36" t="s">
        <v>36</v>
      </c>
      <c r="C231" s="35" t="s">
        <v>37</v>
      </c>
      <c r="D231" s="37">
        <v>1</v>
      </c>
      <c r="E231" s="37">
        <v>1360</v>
      </c>
      <c r="F231" s="37">
        <f t="shared" ref="F231:F237" si="27">ROUND(D231*E231,0)</f>
        <v>1360</v>
      </c>
    </row>
    <row r="232" spans="1:6" ht="15.75" x14ac:dyDescent="0.25">
      <c r="A232" s="35">
        <v>3</v>
      </c>
      <c r="B232" s="36" t="s">
        <v>55</v>
      </c>
      <c r="C232" s="35" t="s">
        <v>20</v>
      </c>
      <c r="D232" s="37">
        <v>10.875</v>
      </c>
      <c r="E232" s="6">
        <v>1240</v>
      </c>
      <c r="F232" s="37">
        <f t="shared" si="27"/>
        <v>13485</v>
      </c>
    </row>
    <row r="233" spans="1:6" ht="15.75" x14ac:dyDescent="0.25">
      <c r="A233" s="35">
        <v>4</v>
      </c>
      <c r="B233" s="36" t="s">
        <v>21</v>
      </c>
      <c r="C233" s="35" t="s">
        <v>22</v>
      </c>
      <c r="D233" s="37">
        <v>1</v>
      </c>
      <c r="E233" s="6">
        <v>1240</v>
      </c>
      <c r="F233" s="37">
        <f t="shared" si="27"/>
        <v>1240</v>
      </c>
    </row>
    <row r="234" spans="1:6" ht="15.75" x14ac:dyDescent="0.25">
      <c r="A234" s="35">
        <v>5</v>
      </c>
      <c r="B234" s="36" t="s">
        <v>30</v>
      </c>
      <c r="C234" s="35" t="s">
        <v>31</v>
      </c>
      <c r="D234" s="37">
        <v>1.25</v>
      </c>
      <c r="E234" s="6">
        <v>1240</v>
      </c>
      <c r="F234" s="37">
        <f t="shared" si="27"/>
        <v>1550</v>
      </c>
    </row>
    <row r="235" spans="1:6" ht="15.75" x14ac:dyDescent="0.25">
      <c r="A235" s="35">
        <v>6</v>
      </c>
      <c r="B235" s="36" t="s">
        <v>23</v>
      </c>
      <c r="C235" s="35" t="s">
        <v>24</v>
      </c>
      <c r="D235" s="37">
        <v>0.68200000000000005</v>
      </c>
      <c r="E235" s="37">
        <v>1020</v>
      </c>
      <c r="F235" s="37">
        <f t="shared" si="27"/>
        <v>696</v>
      </c>
    </row>
    <row r="236" spans="1:6" ht="15.75" x14ac:dyDescent="0.25">
      <c r="A236" s="35">
        <v>7</v>
      </c>
      <c r="B236" s="17" t="s">
        <v>139</v>
      </c>
      <c r="C236" s="35" t="s">
        <v>66</v>
      </c>
      <c r="D236" s="37">
        <v>0.5</v>
      </c>
      <c r="E236" s="37">
        <v>1240</v>
      </c>
      <c r="F236" s="37">
        <f t="shared" si="27"/>
        <v>620</v>
      </c>
    </row>
    <row r="237" spans="1:6" ht="15.75" x14ac:dyDescent="0.25">
      <c r="A237" s="35">
        <v>8</v>
      </c>
      <c r="B237" s="7" t="s">
        <v>152</v>
      </c>
      <c r="C237" s="6" t="s">
        <v>151</v>
      </c>
      <c r="D237" s="37">
        <v>0.1</v>
      </c>
      <c r="E237" s="37">
        <v>1360</v>
      </c>
      <c r="F237" s="37">
        <f t="shared" si="27"/>
        <v>136</v>
      </c>
    </row>
    <row r="238" spans="1:6" ht="15.75" x14ac:dyDescent="0.25">
      <c r="A238" s="35"/>
      <c r="B238" s="38" t="s">
        <v>61</v>
      </c>
      <c r="C238" s="35"/>
      <c r="D238" s="39">
        <f>SUM(D230:D237)</f>
        <v>16.407000000000004</v>
      </c>
      <c r="E238" s="39"/>
      <c r="F238" s="39">
        <f>SUM(F230:F237)</f>
        <v>20689</v>
      </c>
    </row>
    <row r="239" spans="1:6" ht="15.75" x14ac:dyDescent="0.25">
      <c r="A239" s="110" t="s">
        <v>105</v>
      </c>
      <c r="B239" s="111"/>
      <c r="C239" s="111"/>
    </row>
    <row r="240" spans="1:6" ht="15.75" x14ac:dyDescent="0.25">
      <c r="A240" s="35">
        <v>1</v>
      </c>
      <c r="B240" s="17" t="s">
        <v>17</v>
      </c>
      <c r="C240" s="35" t="s">
        <v>18</v>
      </c>
      <c r="D240" s="37">
        <v>1</v>
      </c>
      <c r="E240" s="37">
        <v>2027</v>
      </c>
      <c r="F240" s="37">
        <f>ROUND(D240*E240,0)</f>
        <v>2027</v>
      </c>
    </row>
    <row r="241" spans="1:6" ht="15.75" x14ac:dyDescent="0.25">
      <c r="A241" s="35">
        <v>2</v>
      </c>
      <c r="B241" s="17" t="s">
        <v>62</v>
      </c>
      <c r="C241" s="35" t="s">
        <v>9</v>
      </c>
      <c r="D241" s="37">
        <v>1</v>
      </c>
      <c r="E241" s="37">
        <v>1452</v>
      </c>
      <c r="F241" s="37">
        <f t="shared" ref="F241:F247" si="28">ROUND(D241*E241,0)</f>
        <v>1452</v>
      </c>
    </row>
    <row r="242" spans="1:6" ht="15.75" x14ac:dyDescent="0.25">
      <c r="A242" s="35">
        <v>3</v>
      </c>
      <c r="B242" s="17" t="s">
        <v>19</v>
      </c>
      <c r="C242" s="35" t="s">
        <v>20</v>
      </c>
      <c r="D242" s="37">
        <v>17.7</v>
      </c>
      <c r="E242" s="6">
        <v>1240</v>
      </c>
      <c r="F242" s="37">
        <f t="shared" si="28"/>
        <v>21948</v>
      </c>
    </row>
    <row r="243" spans="1:6" ht="15.75" x14ac:dyDescent="0.25">
      <c r="A243" s="35">
        <v>4</v>
      </c>
      <c r="B243" s="17" t="s">
        <v>63</v>
      </c>
      <c r="C243" s="35" t="s">
        <v>22</v>
      </c>
      <c r="D243" s="37">
        <v>1.45</v>
      </c>
      <c r="E243" s="6">
        <v>1240</v>
      </c>
      <c r="F243" s="37">
        <f t="shared" si="28"/>
        <v>1798</v>
      </c>
    </row>
    <row r="244" spans="1:6" ht="15.75" x14ac:dyDescent="0.25">
      <c r="A244" s="35">
        <v>5</v>
      </c>
      <c r="B244" s="17" t="s">
        <v>64</v>
      </c>
      <c r="C244" s="35" t="s">
        <v>31</v>
      </c>
      <c r="D244" s="37">
        <v>0.45</v>
      </c>
      <c r="E244" s="6">
        <v>1240</v>
      </c>
      <c r="F244" s="37">
        <f t="shared" si="28"/>
        <v>558</v>
      </c>
    </row>
    <row r="245" spans="1:6" ht="15.75" x14ac:dyDescent="0.25">
      <c r="A245" s="35">
        <v>6</v>
      </c>
      <c r="B245" s="17" t="s">
        <v>139</v>
      </c>
      <c r="C245" s="35" t="s">
        <v>66</v>
      </c>
      <c r="D245" s="37">
        <v>0.75</v>
      </c>
      <c r="E245" s="6">
        <v>1240</v>
      </c>
      <c r="F245" s="37">
        <f t="shared" si="28"/>
        <v>930</v>
      </c>
    </row>
    <row r="246" spans="1:6" ht="15.75" x14ac:dyDescent="0.25">
      <c r="A246" s="35">
        <v>7</v>
      </c>
      <c r="B246" s="17" t="s">
        <v>23</v>
      </c>
      <c r="C246" s="35" t="s">
        <v>24</v>
      </c>
      <c r="D246" s="37">
        <v>1.5880000000000001</v>
      </c>
      <c r="E246" s="37">
        <v>1020</v>
      </c>
      <c r="F246" s="37">
        <f t="shared" si="28"/>
        <v>1620</v>
      </c>
    </row>
    <row r="247" spans="1:6" ht="15.75" x14ac:dyDescent="0.25">
      <c r="A247" s="35">
        <v>8</v>
      </c>
      <c r="B247" s="7" t="s">
        <v>152</v>
      </c>
      <c r="C247" s="6" t="s">
        <v>151</v>
      </c>
      <c r="D247" s="37">
        <v>0.1</v>
      </c>
      <c r="E247" s="37">
        <v>1360</v>
      </c>
      <c r="F247" s="37">
        <f t="shared" si="28"/>
        <v>136</v>
      </c>
    </row>
    <row r="248" spans="1:6" ht="15.75" x14ac:dyDescent="0.25">
      <c r="A248" s="35"/>
      <c r="B248" s="16" t="s">
        <v>16</v>
      </c>
      <c r="C248" s="35"/>
      <c r="D248" s="39">
        <f>SUM(D240:D247)</f>
        <v>24.038</v>
      </c>
      <c r="E248" s="39"/>
      <c r="F248" s="39">
        <f>SUM(F240:F247)</f>
        <v>30469</v>
      </c>
    </row>
    <row r="249" spans="1:6" ht="15.75" x14ac:dyDescent="0.25">
      <c r="A249" s="110" t="s">
        <v>106</v>
      </c>
      <c r="B249" s="111"/>
      <c r="C249" s="111"/>
    </row>
    <row r="250" spans="1:6" ht="15.75" x14ac:dyDescent="0.25">
      <c r="A250" s="35">
        <v>1</v>
      </c>
      <c r="B250" s="15" t="s">
        <v>7</v>
      </c>
      <c r="C250" s="6" t="s">
        <v>18</v>
      </c>
      <c r="D250" s="6">
        <v>1</v>
      </c>
      <c r="E250" s="6">
        <v>1549</v>
      </c>
      <c r="F250" s="6">
        <f>ROUND(D250*E250,0)</f>
        <v>1549</v>
      </c>
    </row>
    <row r="251" spans="1:6" ht="15.75" x14ac:dyDescent="0.25">
      <c r="A251" s="35">
        <v>2</v>
      </c>
      <c r="B251" s="15" t="s">
        <v>8</v>
      </c>
      <c r="C251" s="6" t="s">
        <v>9</v>
      </c>
      <c r="D251" s="6">
        <v>1</v>
      </c>
      <c r="E251" s="6">
        <v>1420</v>
      </c>
      <c r="F251" s="6">
        <f t="shared" ref="F251:F252" si="29">ROUND(D251*E251,0)</f>
        <v>1420</v>
      </c>
    </row>
    <row r="252" spans="1:6" ht="15.75" x14ac:dyDescent="0.25">
      <c r="A252" s="35">
        <v>3</v>
      </c>
      <c r="B252" s="15" t="s">
        <v>67</v>
      </c>
      <c r="C252" s="6" t="s">
        <v>68</v>
      </c>
      <c r="D252" s="6">
        <v>2.11</v>
      </c>
      <c r="E252" s="6">
        <v>1020</v>
      </c>
      <c r="F252" s="6">
        <f t="shared" si="29"/>
        <v>2152</v>
      </c>
    </row>
    <row r="253" spans="1:6" ht="47.25" x14ac:dyDescent="0.25">
      <c r="A253" s="35">
        <v>4</v>
      </c>
      <c r="B253" s="15" t="s">
        <v>69</v>
      </c>
      <c r="C253" s="19" t="s">
        <v>68</v>
      </c>
      <c r="D253" s="6">
        <v>2</v>
      </c>
      <c r="E253" s="48" t="s">
        <v>70</v>
      </c>
      <c r="F253" s="6"/>
    </row>
    <row r="254" spans="1:6" ht="15.75" x14ac:dyDescent="0.25">
      <c r="A254" s="35"/>
      <c r="B254" s="16" t="s">
        <v>25</v>
      </c>
      <c r="C254" s="22"/>
      <c r="D254" s="3">
        <f>SUM(D250:D253)</f>
        <v>6.1099999999999994</v>
      </c>
      <c r="E254" s="3"/>
      <c r="F254" s="3">
        <f>SUM(F250:F253)</f>
        <v>5121</v>
      </c>
    </row>
    <row r="255" spans="1:6" ht="15.75" x14ac:dyDescent="0.25">
      <c r="A255" s="110" t="s">
        <v>107</v>
      </c>
      <c r="B255" s="111"/>
      <c r="C255" s="111"/>
    </row>
    <row r="256" spans="1:6" ht="15.75" x14ac:dyDescent="0.25">
      <c r="A256" s="40">
        <v>1</v>
      </c>
      <c r="B256" s="41" t="s">
        <v>7</v>
      </c>
      <c r="C256" s="42" t="s">
        <v>18</v>
      </c>
      <c r="D256" s="42">
        <v>1</v>
      </c>
      <c r="E256" s="42">
        <v>1620</v>
      </c>
      <c r="F256" s="42">
        <f>ROUND(D256*E256,0)</f>
        <v>1620</v>
      </c>
    </row>
    <row r="257" spans="1:6" ht="15.75" x14ac:dyDescent="0.25">
      <c r="A257" s="40">
        <v>2</v>
      </c>
      <c r="B257" s="41" t="s">
        <v>8</v>
      </c>
      <c r="C257" s="42" t="s">
        <v>9</v>
      </c>
      <c r="D257" s="42">
        <v>1</v>
      </c>
      <c r="E257" s="42">
        <v>1488</v>
      </c>
      <c r="F257" s="42">
        <f t="shared" ref="F257:F258" si="30">ROUND(D257*E257,0)</f>
        <v>1488</v>
      </c>
    </row>
    <row r="258" spans="1:6" ht="15.75" x14ac:dyDescent="0.25">
      <c r="A258" s="40">
        <v>3</v>
      </c>
      <c r="B258" s="41" t="s">
        <v>67</v>
      </c>
      <c r="C258" s="42" t="s">
        <v>68</v>
      </c>
      <c r="D258" s="42">
        <v>1.88</v>
      </c>
      <c r="E258" s="42">
        <v>1020</v>
      </c>
      <c r="F258" s="42">
        <f t="shared" si="30"/>
        <v>1918</v>
      </c>
    </row>
    <row r="259" spans="1:6" ht="47.25" x14ac:dyDescent="0.25">
      <c r="A259" s="40">
        <v>4</v>
      </c>
      <c r="B259" s="41" t="s">
        <v>71</v>
      </c>
      <c r="C259" s="42" t="s">
        <v>72</v>
      </c>
      <c r="D259" s="42">
        <v>1</v>
      </c>
      <c r="E259" s="42" t="s">
        <v>70</v>
      </c>
      <c r="F259" s="42"/>
    </row>
    <row r="260" spans="1:6" ht="15.75" x14ac:dyDescent="0.25">
      <c r="A260" s="43"/>
      <c r="B260" s="16" t="s">
        <v>25</v>
      </c>
      <c r="C260" s="44"/>
      <c r="D260" s="44">
        <f>SUM(D256:D259)</f>
        <v>4.88</v>
      </c>
      <c r="E260" s="44"/>
      <c r="F260" s="44">
        <f>SUM(F256:F259)</f>
        <v>5026</v>
      </c>
    </row>
    <row r="261" spans="1:6" ht="15.75" x14ac:dyDescent="0.25">
      <c r="A261" s="110" t="s">
        <v>108</v>
      </c>
      <c r="B261" s="111"/>
      <c r="C261" s="111"/>
    </row>
    <row r="262" spans="1:6" ht="15.75" x14ac:dyDescent="0.25">
      <c r="A262" s="35">
        <v>1</v>
      </c>
      <c r="B262" s="24" t="s">
        <v>7</v>
      </c>
      <c r="C262" s="6" t="s">
        <v>18</v>
      </c>
      <c r="D262" s="6">
        <v>1</v>
      </c>
      <c r="E262" s="6">
        <v>1774</v>
      </c>
      <c r="F262" s="6">
        <f>ROUND(D262*E262,0)</f>
        <v>1774</v>
      </c>
    </row>
    <row r="263" spans="1:6" ht="15.75" x14ac:dyDescent="0.25">
      <c r="A263" s="35">
        <v>2</v>
      </c>
      <c r="B263" s="24" t="s">
        <v>8</v>
      </c>
      <c r="C263" s="6" t="s">
        <v>9</v>
      </c>
      <c r="D263" s="6">
        <v>1</v>
      </c>
      <c r="E263" s="6">
        <v>1634</v>
      </c>
      <c r="F263" s="6">
        <f t="shared" ref="F263:F265" si="31">ROUND(D263*E263,0)</f>
        <v>1634</v>
      </c>
    </row>
    <row r="264" spans="1:6" ht="15.75" x14ac:dyDescent="0.25">
      <c r="A264" s="35">
        <v>3</v>
      </c>
      <c r="B264" s="24" t="s">
        <v>10</v>
      </c>
      <c r="C264" s="6" t="s">
        <v>11</v>
      </c>
      <c r="D264" s="6">
        <v>0.5</v>
      </c>
      <c r="E264" s="6">
        <v>1360</v>
      </c>
      <c r="F264" s="6">
        <f t="shared" si="31"/>
        <v>680</v>
      </c>
    </row>
    <row r="265" spans="1:6" ht="15.75" x14ac:dyDescent="0.25">
      <c r="A265" s="35">
        <v>4</v>
      </c>
      <c r="B265" s="24" t="s">
        <v>67</v>
      </c>
      <c r="C265" s="6" t="s">
        <v>68</v>
      </c>
      <c r="D265" s="19">
        <v>1.35</v>
      </c>
      <c r="E265" s="19">
        <v>1020</v>
      </c>
      <c r="F265" s="6">
        <f t="shared" si="31"/>
        <v>1377</v>
      </c>
    </row>
    <row r="266" spans="1:6" ht="15.75" x14ac:dyDescent="0.25">
      <c r="A266" s="35"/>
      <c r="B266" s="14" t="s">
        <v>16</v>
      </c>
      <c r="C266" s="3"/>
      <c r="D266" s="22">
        <f>SUM(D262:D265)</f>
        <v>3.85</v>
      </c>
      <c r="E266" s="22"/>
      <c r="F266" s="22">
        <f>SUM(F262:F265)</f>
        <v>5465</v>
      </c>
    </row>
    <row r="267" spans="1:6" ht="15.75" x14ac:dyDescent="0.25">
      <c r="A267" s="110" t="s">
        <v>109</v>
      </c>
      <c r="B267" s="111"/>
      <c r="C267" s="111"/>
    </row>
    <row r="268" spans="1:6" ht="15.75" x14ac:dyDescent="0.25">
      <c r="A268" s="35">
        <v>1</v>
      </c>
      <c r="B268" s="45" t="s">
        <v>7</v>
      </c>
      <c r="C268" s="46" t="s">
        <v>18</v>
      </c>
      <c r="D268" s="37">
        <v>1</v>
      </c>
      <c r="E268" s="37">
        <v>1512</v>
      </c>
      <c r="F268" s="6">
        <f>ROUND(D268*E268,0)</f>
        <v>1512</v>
      </c>
    </row>
    <row r="269" spans="1:6" ht="15.75" x14ac:dyDescent="0.25">
      <c r="A269" s="35">
        <v>2</v>
      </c>
      <c r="B269" s="45" t="s">
        <v>8</v>
      </c>
      <c r="C269" s="46" t="s">
        <v>74</v>
      </c>
      <c r="D269" s="37">
        <v>1</v>
      </c>
      <c r="E269" s="37">
        <v>1385</v>
      </c>
      <c r="F269" s="6">
        <f t="shared" ref="F269:F270" si="32">ROUND(D269*E269,0)</f>
        <v>1385</v>
      </c>
    </row>
    <row r="270" spans="1:6" ht="15.75" x14ac:dyDescent="0.25">
      <c r="A270" s="35">
        <v>3</v>
      </c>
      <c r="B270" s="15" t="s">
        <v>78</v>
      </c>
      <c r="C270" s="6" t="s">
        <v>11</v>
      </c>
      <c r="D270" s="37">
        <v>1.2</v>
      </c>
      <c r="E270" s="37">
        <v>1360</v>
      </c>
      <c r="F270" s="6">
        <f t="shared" si="32"/>
        <v>1632</v>
      </c>
    </row>
    <row r="271" spans="1:6" ht="15.75" x14ac:dyDescent="0.25">
      <c r="A271" s="35"/>
      <c r="B271" s="16" t="s">
        <v>25</v>
      </c>
      <c r="C271" s="3"/>
      <c r="D271" s="39">
        <f>SUM(D268:D270)</f>
        <v>3.2</v>
      </c>
      <c r="E271" s="39"/>
      <c r="F271" s="39">
        <f>SUM(F268:F270)</f>
        <v>4529</v>
      </c>
    </row>
  </sheetData>
  <mergeCells count="51">
    <mergeCell ref="A267:C267"/>
    <mergeCell ref="A194:C194"/>
    <mergeCell ref="A199:F199"/>
    <mergeCell ref="A209:C209"/>
    <mergeCell ref="A210:C210"/>
    <mergeCell ref="A216:C216"/>
    <mergeCell ref="A220:F220"/>
    <mergeCell ref="A229:E229"/>
    <mergeCell ref="A239:C239"/>
    <mergeCell ref="A249:C249"/>
    <mergeCell ref="A255:C255"/>
    <mergeCell ref="A261:C261"/>
    <mergeCell ref="A193:C193"/>
    <mergeCell ref="A132:F132"/>
    <mergeCell ref="A142:F142"/>
    <mergeCell ref="A146:C146"/>
    <mergeCell ref="A147:C147"/>
    <mergeCell ref="A154:F154"/>
    <mergeCell ref="A162:C162"/>
    <mergeCell ref="A163:C163"/>
    <mergeCell ref="A169:C169"/>
    <mergeCell ref="A177:C177"/>
    <mergeCell ref="A178:C178"/>
    <mergeCell ref="A187:C187"/>
    <mergeCell ref="A124:F124"/>
    <mergeCell ref="A85:C85"/>
    <mergeCell ref="A86:F86"/>
    <mergeCell ref="A92:F92"/>
    <mergeCell ref="A102:F102"/>
    <mergeCell ref="A106:C106"/>
    <mergeCell ref="A107:C107"/>
    <mergeCell ref="A115:F115"/>
    <mergeCell ref="A123:C123"/>
    <mergeCell ref="A76:C76"/>
    <mergeCell ref="A21:C21"/>
    <mergeCell ref="A26:C26"/>
    <mergeCell ref="A34:C34"/>
    <mergeCell ref="A35:C35"/>
    <mergeCell ref="A40:F40"/>
    <mergeCell ref="A48:C48"/>
    <mergeCell ref="A49:F49"/>
    <mergeCell ref="A54:F54"/>
    <mergeCell ref="A63:F63"/>
    <mergeCell ref="A67:C67"/>
    <mergeCell ref="A68:C68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54"/>
  <sheetViews>
    <sheetView zoomScale="124" zoomScaleNormal="124" zoomScaleSheetLayoutView="100" workbookViewId="0">
      <pane ySplit="3" topLeftCell="A243" activePane="bottomLeft" state="frozen"/>
      <selection pane="bottomLeft" activeCell="E262" sqref="E26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customWidth="1"/>
    <col min="9" max="10" width="9.28515625" customWidth="1"/>
    <col min="11" max="11" width="8.5703125" customWidth="1"/>
    <col min="12" max="12" width="12" customWidth="1"/>
    <col min="13" max="13" width="13.5703125" customWidth="1"/>
    <col min="14" max="14" width="12.28515625" customWidth="1"/>
    <col min="15" max="15" width="13.140625" hidden="1" customWidth="1"/>
    <col min="16" max="16" width="14.5703125" hidden="1" customWidth="1"/>
    <col min="17" max="17" width="11.42578125" hidden="1" customWidth="1"/>
  </cols>
  <sheetData>
    <row r="1" spans="1:17" ht="23.25" customHeight="1" x14ac:dyDescent="0.25">
      <c r="A1" s="112" t="s">
        <v>140</v>
      </c>
      <c r="B1" s="112"/>
      <c r="C1" s="112"/>
      <c r="D1" s="112"/>
      <c r="E1" s="112"/>
      <c r="F1" s="112"/>
    </row>
    <row r="2" spans="1:17" ht="33.75" customHeight="1" x14ac:dyDescent="0.25">
      <c r="A2" s="113" t="s">
        <v>148</v>
      </c>
      <c r="B2" s="113"/>
      <c r="C2" s="113"/>
      <c r="D2" s="113"/>
      <c r="E2" s="113"/>
      <c r="F2" s="113"/>
      <c r="G2">
        <v>4</v>
      </c>
      <c r="H2">
        <v>4</v>
      </c>
      <c r="J2">
        <v>4</v>
      </c>
      <c r="K2">
        <v>4</v>
      </c>
      <c r="N2">
        <v>4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"1119 *"&amp;J2</f>
        <v>1119 *4</v>
      </c>
      <c r="K3" s="4" t="str">
        <f>"1210 *"&amp;K2</f>
        <v>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8" t="s">
        <v>88</v>
      </c>
      <c r="B4" s="128"/>
      <c r="C4" s="128"/>
      <c r="D4" s="128"/>
      <c r="E4" s="128"/>
      <c r="F4" s="128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14" t="s">
        <v>6</v>
      </c>
      <c r="B5" s="115"/>
      <c r="C5" s="115"/>
      <c r="D5" s="115"/>
      <c r="E5" s="115"/>
      <c r="F5" s="124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6436</v>
      </c>
      <c r="H9" s="5">
        <f>ROUNDUP(F9*0.2359*$H$2,0)</f>
        <v>1519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6436</v>
      </c>
      <c r="M9" s="13">
        <f>H9+K9</f>
        <v>1519</v>
      </c>
      <c r="N9" s="13">
        <f>L9+M9</f>
        <v>7955</v>
      </c>
      <c r="O9" s="5">
        <f>ROUND((F9+I9)*12*0.02,0)</f>
        <v>386</v>
      </c>
      <c r="P9" s="5">
        <f>ROUND(O9*0.2359,0)</f>
        <v>91</v>
      </c>
      <c r="Q9" s="13">
        <f>(F9+H9+I9+K9)*8+O9+P9</f>
        <v>25501</v>
      </c>
    </row>
    <row r="10" spans="1:17" ht="15.75" customHeight="1" x14ac:dyDescent="0.25">
      <c r="A10" s="110" t="s">
        <v>117</v>
      </c>
      <c r="B10" s="111"/>
      <c r="C10" s="111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17224</v>
      </c>
      <c r="H16" s="5">
        <f>ROUNDUP(F16*0.2359*$H$2,0)</f>
        <v>4064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17224</v>
      </c>
      <c r="M16" s="13">
        <f>H16+K16</f>
        <v>4064</v>
      </c>
      <c r="N16" s="13">
        <f>L16+M16</f>
        <v>21288</v>
      </c>
      <c r="O16" s="5">
        <f>ROUND((F16+I16)*12*0.02,0)</f>
        <v>1033</v>
      </c>
      <c r="P16" s="5">
        <f>ROUND(O16*0.2359,0)</f>
        <v>244</v>
      </c>
      <c r="Q16" s="13">
        <f>(F16+H16+I16+K16)*8+O16+P16</f>
        <v>68237</v>
      </c>
    </row>
    <row r="17" spans="1:17" ht="15.75" x14ac:dyDescent="0.25">
      <c r="A17" s="117" t="s">
        <v>89</v>
      </c>
      <c r="B17" s="117"/>
      <c r="C17" s="117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14" t="s">
        <v>26</v>
      </c>
      <c r="B18" s="115"/>
      <c r="C18" s="115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1824</v>
      </c>
      <c r="H21" s="5">
        <f>ROUNDUP(F21*0.2359*$H$2,0)</f>
        <v>431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1824</v>
      </c>
      <c r="M21" s="13">
        <f>H21+K21</f>
        <v>431</v>
      </c>
      <c r="N21" s="13">
        <f>L21+M21</f>
        <v>2255</v>
      </c>
      <c r="O21" s="5">
        <f>ROUND((F21+I21)*12*0.02,0)</f>
        <v>109</v>
      </c>
      <c r="P21" s="5">
        <f>ROUND(O21*0.2359,0)</f>
        <v>26</v>
      </c>
      <c r="Q21" s="13">
        <f>(F21+H21+I21+K21)*8+O21+P21</f>
        <v>7231</v>
      </c>
    </row>
    <row r="22" spans="1:17" ht="15.75" customHeight="1" x14ac:dyDescent="0.25">
      <c r="A22" s="129" t="s">
        <v>27</v>
      </c>
      <c r="B22" s="130"/>
      <c r="C22" s="130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15388</v>
      </c>
      <c r="H28" s="5">
        <f>ROUNDUP(F28*0.2359*$H$2,0)</f>
        <v>3631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15388</v>
      </c>
      <c r="M28" s="13">
        <f>H28+K28</f>
        <v>3631</v>
      </c>
      <c r="N28" s="13">
        <f>L28+M28</f>
        <v>19019</v>
      </c>
      <c r="O28" s="5">
        <f>ROUND((F28+I28)*12*0.02,0)</f>
        <v>923</v>
      </c>
      <c r="P28" s="5">
        <f>ROUND(O28*0.2359,0)</f>
        <v>218</v>
      </c>
      <c r="Q28" s="13">
        <f>(F28+H28+I28+K28)*8+O28+P28</f>
        <v>60965</v>
      </c>
    </row>
    <row r="29" spans="1:17" ht="15.75" x14ac:dyDescent="0.25">
      <c r="A29" s="117" t="s">
        <v>90</v>
      </c>
      <c r="B29" s="117"/>
      <c r="C29" s="117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16" t="s">
        <v>29</v>
      </c>
      <c r="B30" s="116"/>
      <c r="C30" s="116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0.36699999999999999</v>
      </c>
      <c r="E31" s="6">
        <v>970</v>
      </c>
      <c r="F31" s="6">
        <f>ROUND(D31*E31,0)</f>
        <v>356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0.36699999999999999</v>
      </c>
      <c r="E32" s="3"/>
      <c r="F32" s="3">
        <f>SUM(F31:F31)</f>
        <v>356</v>
      </c>
      <c r="G32" s="5">
        <f>ROUNDUP(F32*$G$2,0)</f>
        <v>1424</v>
      </c>
      <c r="H32" s="5">
        <f>ROUNDUP(F32*0.2359*$H$2,0)</f>
        <v>336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1424</v>
      </c>
      <c r="M32" s="13">
        <f>H32+K32</f>
        <v>336</v>
      </c>
      <c r="N32" s="13">
        <f>L32+M32</f>
        <v>1760</v>
      </c>
      <c r="O32" s="5">
        <f>ROUND((F32+I32)*12*0.02,0)</f>
        <v>85</v>
      </c>
      <c r="P32" s="5">
        <f>ROUND(O32*0.2359,0)</f>
        <v>20</v>
      </c>
      <c r="Q32" s="13">
        <f>(F32+H32+I32+K32)*8+O32+P32</f>
        <v>5641</v>
      </c>
    </row>
    <row r="33" spans="1:17" ht="15.75" customHeight="1" x14ac:dyDescent="0.25">
      <c r="A33" s="135" t="s">
        <v>116</v>
      </c>
      <c r="B33" s="136"/>
      <c r="C33" s="136"/>
      <c r="D33" s="136"/>
      <c r="E33" s="136"/>
      <c r="F33" s="137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4.7329999999999997</v>
      </c>
      <c r="E36" s="6">
        <v>1070</v>
      </c>
      <c r="F36" s="6">
        <f t="shared" si="3"/>
        <v>5064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7.7329999999999988</v>
      </c>
      <c r="E40" s="3"/>
      <c r="F40" s="3">
        <f>SUM(F34:F39)</f>
        <v>8416</v>
      </c>
      <c r="G40" s="5">
        <f>ROUNDUP(F40*$G$2,0)</f>
        <v>33664</v>
      </c>
      <c r="H40" s="5">
        <f>ROUNDUP(F40*0.2359*$H$2,0)</f>
        <v>7942</v>
      </c>
      <c r="I40" s="5">
        <v>357.57</v>
      </c>
      <c r="J40" s="5">
        <f>ROUNDUP(I40*$J$2,0)</f>
        <v>1431</v>
      </c>
      <c r="K40" s="5">
        <f>ROUNDUP(I40*0.2359*$K$2,0)</f>
        <v>338</v>
      </c>
      <c r="L40" s="13">
        <f>G40+J40</f>
        <v>35095</v>
      </c>
      <c r="M40" s="13">
        <f>H40+K40</f>
        <v>8280</v>
      </c>
      <c r="N40" s="13">
        <f>L40+M40</f>
        <v>43375</v>
      </c>
      <c r="O40" s="5">
        <f>ROUND((F40+I40)*12*0.02,0)</f>
        <v>2106</v>
      </c>
      <c r="P40" s="5">
        <f>ROUND(O40*0.2359,0)</f>
        <v>497</v>
      </c>
      <c r="Q40" s="13">
        <f>(F40+H40+I40+K40)*8+O40+P40</f>
        <v>139031.56</v>
      </c>
    </row>
    <row r="41" spans="1:17" ht="15.75" x14ac:dyDescent="0.25">
      <c r="A41" s="117" t="s">
        <v>91</v>
      </c>
      <c r="B41" s="117"/>
      <c r="C41" s="117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18" t="s">
        <v>79</v>
      </c>
      <c r="B42" s="116"/>
      <c r="C42" s="116"/>
      <c r="D42" s="116"/>
      <c r="E42" s="116"/>
      <c r="F42" s="119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9096</v>
      </c>
      <c r="H48" s="5">
        <f>ROUNDUP(F48*0.2359*$H$2,0)</f>
        <v>2146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9096</v>
      </c>
      <c r="M48" s="13">
        <f>H48+K48</f>
        <v>2146</v>
      </c>
      <c r="N48" s="13">
        <f>L48+M48</f>
        <v>11242</v>
      </c>
      <c r="O48" s="5">
        <f>ROUND((F48+I48)*12*0.02,0)</f>
        <v>546</v>
      </c>
      <c r="P48" s="5">
        <f>ROUND(O48*0.2359,0)</f>
        <v>129</v>
      </c>
      <c r="Q48" s="13">
        <f>(F48+H48+I48+K48)*8+O48+P48</f>
        <v>36035</v>
      </c>
    </row>
    <row r="49" spans="1:17" ht="15.75" customHeight="1" x14ac:dyDescent="0.25">
      <c r="A49" s="110" t="s">
        <v>81</v>
      </c>
      <c r="B49" s="111"/>
      <c r="C49" s="111"/>
      <c r="D49" s="111"/>
      <c r="E49" s="111"/>
      <c r="F49" s="120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6">
        <f t="shared" ref="F51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>ROUND(D52*E52,0)</f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ref="F53:F55" si="6">ROUND(D53*E53,0)</f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6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6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39568</v>
      </c>
      <c r="H56" s="5">
        <f>ROUNDUP(F56*0.2359*$H$2,0)</f>
        <v>9335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39568</v>
      </c>
      <c r="M56" s="13">
        <f>H56+K56</f>
        <v>9335</v>
      </c>
      <c r="N56" s="13">
        <f>L56+M56</f>
        <v>48903</v>
      </c>
      <c r="O56" s="5">
        <f>ROUND((F56+I56)*12*0.02,0)</f>
        <v>2374</v>
      </c>
      <c r="P56" s="5">
        <f>ROUND(O56*0.2359,0)</f>
        <v>560</v>
      </c>
      <c r="Q56" s="13">
        <f>(F56+H56+I56+K56)*8+O56+P56</f>
        <v>156750</v>
      </c>
    </row>
    <row r="57" spans="1:17" ht="15.75" customHeight="1" x14ac:dyDescent="0.25">
      <c r="A57" s="121" t="s">
        <v>82</v>
      </c>
      <c r="B57" s="122"/>
      <c r="C57" s="122"/>
      <c r="D57" s="122"/>
      <c r="E57" s="122"/>
      <c r="F57" s="123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105">
        <v>2.27</v>
      </c>
      <c r="E59" s="42">
        <v>932</v>
      </c>
      <c r="F59" s="6">
        <f t="shared" ref="F59" si="7"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13516</v>
      </c>
      <c r="H60" s="5">
        <f>ROUNDUP(F60*0.2359*$H$2,0)</f>
        <v>3189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13516</v>
      </c>
      <c r="M60" s="13">
        <f>H60+K60</f>
        <v>3189</v>
      </c>
      <c r="N60" s="13">
        <f>L60+M60</f>
        <v>16705</v>
      </c>
      <c r="O60" s="5">
        <f>ROUND((F60+I60)*12*0.02,0)</f>
        <v>811</v>
      </c>
      <c r="P60" s="5">
        <f>ROUND(O60*0.2359,0)</f>
        <v>191</v>
      </c>
      <c r="Q60" s="13">
        <f>(F60+H60+I60+K60)*8+O60+P60</f>
        <v>53546</v>
      </c>
    </row>
    <row r="61" spans="1:17" ht="15.75" x14ac:dyDescent="0.25">
      <c r="A61" s="117" t="s">
        <v>92</v>
      </c>
      <c r="B61" s="117"/>
      <c r="C61" s="117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14" t="s">
        <v>32</v>
      </c>
      <c r="B62" s="115"/>
      <c r="C62" s="115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8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8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624</v>
      </c>
      <c r="H65" s="5">
        <f>ROUNDUP(F65*0.2359*$H$2,0)</f>
        <v>148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624</v>
      </c>
      <c r="M65" s="13">
        <f>H65+K65</f>
        <v>148</v>
      </c>
      <c r="N65" s="13">
        <f>L65+M65</f>
        <v>772</v>
      </c>
      <c r="O65" s="5">
        <f>ROUND((F65+I65)*12*0.02,0)</f>
        <v>37</v>
      </c>
      <c r="P65" s="5">
        <f>ROUND(O65*0.2359,0)</f>
        <v>9</v>
      </c>
      <c r="Q65" s="13">
        <f>(F65+H65+I65+K65)*8+O65+P65</f>
        <v>2478</v>
      </c>
    </row>
    <row r="66" spans="1:17" ht="15.75" customHeight="1" x14ac:dyDescent="0.25">
      <c r="A66" s="110" t="s">
        <v>115</v>
      </c>
      <c r="B66" s="111"/>
      <c r="C66" s="111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9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9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49">
        <f t="shared" si="9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9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18932</v>
      </c>
      <c r="H72" s="5">
        <f>ROUNDUP(F72*0.2359*$H$2,0)</f>
        <v>4467</v>
      </c>
      <c r="I72" s="5">
        <v>88.88</v>
      </c>
      <c r="J72" s="5">
        <f>ROUNDUP(I72*$J$2,0)</f>
        <v>356</v>
      </c>
      <c r="K72" s="5">
        <f>ROUNDUP(I72*0.2359*$K$2,0)</f>
        <v>84</v>
      </c>
      <c r="L72" s="13">
        <f>G72+J72</f>
        <v>19288</v>
      </c>
      <c r="M72" s="13">
        <f>H72+K72</f>
        <v>4551</v>
      </c>
      <c r="N72" s="13">
        <f>L72+M72</f>
        <v>23839</v>
      </c>
      <c r="O72" s="5">
        <f>ROUND((F72+I72)*12*0.02,0)</f>
        <v>1157</v>
      </c>
      <c r="P72" s="5">
        <f>ROUND(O72*0.2359,0)</f>
        <v>273</v>
      </c>
      <c r="Q72" s="13">
        <f>(F72+H72+I72+K72)*8+O72+P72</f>
        <v>76413.039999999994</v>
      </c>
    </row>
    <row r="73" spans="1:17" ht="15.75" x14ac:dyDescent="0.25">
      <c r="A73" s="117" t="s">
        <v>114</v>
      </c>
      <c r="B73" s="117"/>
      <c r="C73" s="117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14" t="s">
        <v>83</v>
      </c>
      <c r="B74" s="115"/>
      <c r="C74" s="115"/>
      <c r="D74" s="115"/>
      <c r="E74" s="115"/>
      <c r="F74" s="124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4772</v>
      </c>
      <c r="H77" s="5">
        <f>ROUNDUP(F77*0.2359*$H$2,0)</f>
        <v>1126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4772</v>
      </c>
      <c r="M77" s="13">
        <f>H77+K77</f>
        <v>1126</v>
      </c>
      <c r="N77" s="13">
        <f>L77+M77</f>
        <v>5898</v>
      </c>
      <c r="O77" s="5">
        <f>ROUND((F77+I77)*12*0.02,0)</f>
        <v>286</v>
      </c>
      <c r="P77" s="5">
        <f>ROUND(O77*0.2359,0)</f>
        <v>67</v>
      </c>
      <c r="Q77" s="13">
        <f>(F77+H77+I77+K77)*8+O77+P77</f>
        <v>18905</v>
      </c>
    </row>
    <row r="78" spans="1:17" ht="15.75" customHeight="1" x14ac:dyDescent="0.25">
      <c r="A78" s="110" t="s">
        <v>84</v>
      </c>
      <c r="B78" s="111"/>
      <c r="C78" s="111"/>
      <c r="D78" s="111"/>
      <c r="E78" s="111"/>
      <c r="F78" s="120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49">
        <f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</v>
      </c>
      <c r="E81" s="6">
        <v>1070</v>
      </c>
      <c r="F81" s="49">
        <f t="shared" ref="F81:F85" si="10">ROUND(D81*E81,0)</f>
        <v>7918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49">
        <f t="shared" si="10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49">
        <f t="shared" si="10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49">
        <f t="shared" si="10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10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11.987</v>
      </c>
      <c r="E86" s="3"/>
      <c r="F86" s="3">
        <f>SUM(F79:F85)</f>
        <v>13038</v>
      </c>
      <c r="G86" s="5">
        <f>ROUNDUP(F86*$G$2,0)</f>
        <v>52152</v>
      </c>
      <c r="H86" s="5">
        <f>ROUNDUP(F86*0.2359*$H$2,0)</f>
        <v>12303</v>
      </c>
      <c r="I86" s="5">
        <v>168.75</v>
      </c>
      <c r="J86" s="5">
        <f>ROUNDUP(I86*$J$2,0)</f>
        <v>675</v>
      </c>
      <c r="K86" s="5">
        <f>ROUNDUP(I86*0.2359*$K$2,0)</f>
        <v>160</v>
      </c>
      <c r="L86" s="13">
        <f>G86+J86</f>
        <v>52827</v>
      </c>
      <c r="M86" s="13">
        <f>H86+K86</f>
        <v>12463</v>
      </c>
      <c r="N86" s="13">
        <f>L86+M86</f>
        <v>65290</v>
      </c>
      <c r="O86" s="5">
        <f>ROUND((F86+I86)*12*0.02,0)</f>
        <v>3170</v>
      </c>
      <c r="P86" s="5">
        <f>ROUND(O86*0.2359,0)</f>
        <v>748</v>
      </c>
      <c r="Q86" s="13">
        <f>(F86+H86+I86+K86)*8+O86+P86</f>
        <v>209276</v>
      </c>
    </row>
    <row r="87" spans="1:17" ht="15.75" customHeight="1" x14ac:dyDescent="0.25">
      <c r="A87" s="110" t="s">
        <v>113</v>
      </c>
      <c r="B87" s="111"/>
      <c r="C87" s="111"/>
      <c r="D87" s="111"/>
      <c r="E87" s="111"/>
      <c r="F87" s="120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2.09</v>
      </c>
      <c r="E89" s="42">
        <v>932</v>
      </c>
      <c r="F89" s="9">
        <f>ROUND(D89*E89,0)</f>
        <v>1948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3.02</v>
      </c>
      <c r="E90" s="3"/>
      <c r="F90" s="3">
        <f>SUM(F88:F89)</f>
        <v>3123</v>
      </c>
      <c r="G90" s="5">
        <f>ROUNDUP(F90*$G$2,0)</f>
        <v>12492</v>
      </c>
      <c r="H90" s="5">
        <f>ROUNDUP(F90*0.2359*$H$2,0)</f>
        <v>2947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12492</v>
      </c>
      <c r="M90" s="13">
        <f>H90+K90</f>
        <v>2947</v>
      </c>
      <c r="N90" s="13">
        <f>L90+M90</f>
        <v>15439</v>
      </c>
      <c r="O90" s="5">
        <f>ROUND((F90+I90)*12*0.02,0)</f>
        <v>750</v>
      </c>
      <c r="P90" s="5">
        <f>ROUND(O90*0.2359,0)</f>
        <v>177</v>
      </c>
      <c r="Q90" s="13">
        <f>(F90+H90+I90+K90)*8+O90+P90</f>
        <v>49487</v>
      </c>
    </row>
    <row r="91" spans="1:17" ht="15.75" x14ac:dyDescent="0.25">
      <c r="A91" s="117" t="s">
        <v>93</v>
      </c>
      <c r="B91" s="117"/>
      <c r="C91" s="117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14" t="s">
        <v>35</v>
      </c>
      <c r="B92" s="115"/>
      <c r="C92" s="115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11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11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11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2364</v>
      </c>
      <c r="H97" s="5">
        <f>ROUNDUP(F97*0.2359*$H$2,0)</f>
        <v>558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2364</v>
      </c>
      <c r="M97" s="13">
        <f>H97+K97</f>
        <v>558</v>
      </c>
      <c r="N97" s="13">
        <f>L97+M97</f>
        <v>2922</v>
      </c>
      <c r="O97" s="5">
        <f>ROUND((F97+I97)*12*0.02,0)</f>
        <v>142</v>
      </c>
      <c r="P97" s="5">
        <f>ROUND(O97*0.2359,0)</f>
        <v>33</v>
      </c>
      <c r="Q97" s="13">
        <f>(F97+H97+I97+K97)*8+O97+P97</f>
        <v>9367</v>
      </c>
    </row>
    <row r="98" spans="1:17" ht="15.75" x14ac:dyDescent="0.25">
      <c r="A98" s="125" t="s">
        <v>112</v>
      </c>
      <c r="B98" s="126"/>
      <c r="C98" s="126"/>
      <c r="D98" s="126"/>
      <c r="E98" s="126"/>
      <c r="F98" s="127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2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2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2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>ROUND(D102*E102,0)</f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>ROUND(D103*E103,0)</f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2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31928</v>
      </c>
      <c r="H105" s="5">
        <f>ROUNDUP(F105*0.2359*$H$2,0)</f>
        <v>7532</v>
      </c>
      <c r="I105" s="5">
        <v>90</v>
      </c>
      <c r="J105" s="5">
        <f>ROUNDUP(I105*$J$2,0)</f>
        <v>360</v>
      </c>
      <c r="K105" s="5">
        <f>ROUNDUP(I105*0.2359*$K$2,0)</f>
        <v>85</v>
      </c>
      <c r="L105" s="13">
        <f>G105+J105</f>
        <v>32288</v>
      </c>
      <c r="M105" s="13">
        <f>H105+K105</f>
        <v>7617</v>
      </c>
      <c r="N105" s="13">
        <f>L105+M105</f>
        <v>39905</v>
      </c>
      <c r="O105" s="5">
        <f>ROUND((F105+I105)*12*0.02,0)</f>
        <v>1937</v>
      </c>
      <c r="P105" s="5">
        <f>ROUND(O105*0.2359,0)</f>
        <v>457</v>
      </c>
      <c r="Q105" s="13">
        <f>(F105+H105+I105+K105)*8+O105+P105</f>
        <v>127906</v>
      </c>
    </row>
    <row r="106" spans="1:17" ht="15.75" x14ac:dyDescent="0.25">
      <c r="A106" s="117" t="s">
        <v>94</v>
      </c>
      <c r="B106" s="117"/>
      <c r="C106" s="117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14" t="s">
        <v>38</v>
      </c>
      <c r="B107" s="115"/>
      <c r="C107" s="115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3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3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6">
        <v>0.26700000000000002</v>
      </c>
      <c r="E110" s="6">
        <v>970</v>
      </c>
      <c r="F110" s="6">
        <f t="shared" si="13"/>
        <v>259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0.46700000000000003</v>
      </c>
      <c r="E111" s="3"/>
      <c r="F111" s="3">
        <f>SUM(F108:F110)</f>
        <v>479</v>
      </c>
      <c r="G111" s="5">
        <f>ROUNDUP(F111*$G$2,0)</f>
        <v>1916</v>
      </c>
      <c r="H111" s="5">
        <f>ROUNDUP(F111*0.2359*$H$2,0)</f>
        <v>452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1916</v>
      </c>
      <c r="M111" s="13">
        <f>H111+K111</f>
        <v>452</v>
      </c>
      <c r="N111" s="13">
        <f>L111+M111</f>
        <v>2368</v>
      </c>
      <c r="O111" s="5">
        <f>ROUND((F111+I111)*12*0.02,0)</f>
        <v>115</v>
      </c>
      <c r="P111" s="5">
        <f>ROUND(O111*0.2359,0)</f>
        <v>27</v>
      </c>
      <c r="Q111" s="13">
        <f>(F111+H111+I111+K111)*8+O111+P111</f>
        <v>7590</v>
      </c>
    </row>
    <row r="112" spans="1:17" ht="15.75" x14ac:dyDescent="0.25">
      <c r="A112" s="110" t="s">
        <v>40</v>
      </c>
      <c r="B112" s="111"/>
      <c r="C112" s="111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4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4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6040</v>
      </c>
      <c r="H116" s="5">
        <f>ROUNDUP(F116*0.2359*$H$2,0)</f>
        <v>1425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6040</v>
      </c>
      <c r="M116" s="13">
        <f>H116+K116</f>
        <v>1425</v>
      </c>
      <c r="N116" s="13">
        <f>L116+M116</f>
        <v>7465</v>
      </c>
      <c r="O116" s="5">
        <f>ROUND((F116+I116)*12*0.02,0)</f>
        <v>362</v>
      </c>
      <c r="P116" s="5">
        <f>ROUND(O116*0.2359,0)</f>
        <v>85</v>
      </c>
      <c r="Q116" s="13">
        <f>(F116+H116+I116+K116)*8+O116+P116</f>
        <v>23927</v>
      </c>
    </row>
    <row r="117" spans="1:17" ht="15.75" x14ac:dyDescent="0.25">
      <c r="A117" s="117" t="s">
        <v>95</v>
      </c>
      <c r="B117" s="117"/>
      <c r="C117" s="117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31" t="s">
        <v>85</v>
      </c>
      <c r="B118" s="131"/>
      <c r="C118" s="131"/>
      <c r="D118" s="131"/>
      <c r="E118" s="131"/>
      <c r="F118" s="131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5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5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5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7684</v>
      </c>
      <c r="H122" s="5">
        <f>ROUNDUP(F122*0.2359*$H$2,0)</f>
        <v>1813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7684</v>
      </c>
      <c r="M122" s="13">
        <f>H122+K122</f>
        <v>1813</v>
      </c>
      <c r="N122" s="13">
        <f>L122+M122</f>
        <v>9497</v>
      </c>
      <c r="O122" s="5">
        <f>ROUND((F122+I122)*12*0.02,0)</f>
        <v>461</v>
      </c>
      <c r="P122" s="5">
        <f>ROUND(O122*0.2359,0)</f>
        <v>109</v>
      </c>
      <c r="Q122" s="13">
        <f>(F122+H122+I122+K122)*8+O122+P122</f>
        <v>30442</v>
      </c>
    </row>
    <row r="123" spans="1:17" ht="19.5" customHeight="1" x14ac:dyDescent="0.25">
      <c r="A123" s="121" t="s">
        <v>86</v>
      </c>
      <c r="B123" s="122"/>
      <c r="C123" s="122"/>
      <c r="D123" s="122"/>
      <c r="E123" s="122"/>
      <c r="F123" s="123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6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6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6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6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6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6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33080</v>
      </c>
      <c r="H131" s="5">
        <f>ROUNDUP(F131*0.2359*$H$2,0)</f>
        <v>7804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33080</v>
      </c>
      <c r="M131" s="13">
        <f>H131+K131</f>
        <v>7804</v>
      </c>
      <c r="N131" s="13">
        <f>L131+M131</f>
        <v>40884</v>
      </c>
      <c r="O131" s="5">
        <f>ROUND((F131+I131)*12*0.02,0)</f>
        <v>1985</v>
      </c>
      <c r="P131" s="5">
        <f>ROUND(O131*0.2359,0)</f>
        <v>468</v>
      </c>
      <c r="Q131" s="13">
        <f>(F131+H131+I131+K131)*8+O131+P131</f>
        <v>131045</v>
      </c>
    </row>
    <row r="132" spans="1:17" ht="18" customHeight="1" x14ac:dyDescent="0.25">
      <c r="A132" s="132" t="s">
        <v>87</v>
      </c>
      <c r="B132" s="133"/>
      <c r="C132" s="133"/>
      <c r="D132" s="133"/>
      <c r="E132" s="133"/>
      <c r="F132" s="134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2.1</v>
      </c>
      <c r="E134" s="6">
        <v>932</v>
      </c>
      <c r="F134" s="6">
        <f>ROUND(E134*D134,0)</f>
        <v>1957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3.1</v>
      </c>
      <c r="E135" s="3"/>
      <c r="F135" s="3">
        <f>SUM(F133:F134)</f>
        <v>3220</v>
      </c>
      <c r="G135" s="5">
        <f>ROUNDUP(F135*$G$2,0)</f>
        <v>12880</v>
      </c>
      <c r="H135" s="5">
        <f>ROUNDUP(F135*0.2359*$H$2,0)</f>
        <v>3039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12880</v>
      </c>
      <c r="M135" s="13">
        <f>H135+K135</f>
        <v>3039</v>
      </c>
      <c r="N135" s="13">
        <f>L135+M135</f>
        <v>15919</v>
      </c>
      <c r="O135" s="5">
        <f>ROUND((F135+I135)*12*0.02,0)</f>
        <v>773</v>
      </c>
      <c r="P135" s="5">
        <f>ROUND(O135*0.2359,0)</f>
        <v>182</v>
      </c>
      <c r="Q135" s="13">
        <f>(F135+H135+I135+K135)*8+O135+P135</f>
        <v>51027</v>
      </c>
    </row>
    <row r="136" spans="1:17" ht="15.75" x14ac:dyDescent="0.25">
      <c r="A136" s="117" t="s">
        <v>96</v>
      </c>
      <c r="B136" s="117"/>
      <c r="C136" s="117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14" t="s">
        <v>138</v>
      </c>
      <c r="B137" s="115"/>
      <c r="C137" s="115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7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7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7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4236</v>
      </c>
      <c r="H141" s="5">
        <f>ROUNDUP(F141*0.2359*$H$2,0)</f>
        <v>1000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4236</v>
      </c>
      <c r="M141" s="13">
        <f>H141+K141</f>
        <v>1000</v>
      </c>
      <c r="N141" s="13">
        <f>L141+M141</f>
        <v>5236</v>
      </c>
      <c r="O141" s="5">
        <f>ROUND((F141+I141)*12*0.02,0)</f>
        <v>254</v>
      </c>
      <c r="P141" s="5">
        <f>ROUND(O141*0.2359,0)</f>
        <v>60</v>
      </c>
      <c r="Q141" s="13">
        <f>(F141+H141+I141+K141)*8+O141+P141</f>
        <v>16786</v>
      </c>
    </row>
    <row r="142" spans="1:17" ht="15.75" customHeight="1" x14ac:dyDescent="0.25">
      <c r="A142" s="110" t="s">
        <v>111</v>
      </c>
      <c r="B142" s="111"/>
      <c r="C142" s="111"/>
      <c r="D142" s="111"/>
      <c r="E142" s="111"/>
      <c r="F142" s="120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8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8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8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8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8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21596</v>
      </c>
      <c r="H149" s="5">
        <f>ROUNDUP(F149*0.2359*$H$2,0)</f>
        <v>5095</v>
      </c>
      <c r="I149" s="5">
        <v>56.25</v>
      </c>
      <c r="J149" s="5">
        <f>ROUNDUP(I149*$J$2,0)</f>
        <v>225</v>
      </c>
      <c r="K149" s="5">
        <f>ROUNDUP(I149*0.2359*$K$2,0)</f>
        <v>54</v>
      </c>
      <c r="L149" s="13">
        <f>G149+J149</f>
        <v>21821</v>
      </c>
      <c r="M149" s="13">
        <f>H149+K149</f>
        <v>5149</v>
      </c>
      <c r="N149" s="13">
        <f>L149+M149</f>
        <v>26970</v>
      </c>
      <c r="O149" s="5">
        <f>ROUND((F149+I149)*12*0.02,0)</f>
        <v>1309</v>
      </c>
      <c r="P149" s="5">
        <f>ROUND(O149*0.2359,0)</f>
        <v>309</v>
      </c>
      <c r="Q149" s="13">
        <f>(F149+H149+I149+K149)*8+O149+P149</f>
        <v>86452</v>
      </c>
    </row>
    <row r="150" spans="1:17" ht="15.75" x14ac:dyDescent="0.25">
      <c r="A150" s="117" t="s">
        <v>97</v>
      </c>
      <c r="B150" s="117"/>
      <c r="C150" s="117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14" t="s">
        <v>48</v>
      </c>
      <c r="B151" s="115"/>
      <c r="C151" s="115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9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9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2044</v>
      </c>
      <c r="H154" s="5">
        <f>ROUNDUP(F154*0.2359*$H$2,0)</f>
        <v>483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2044</v>
      </c>
      <c r="M154" s="13">
        <f>H154+K154</f>
        <v>483</v>
      </c>
      <c r="N154" s="13">
        <f>L154+M154</f>
        <v>2527</v>
      </c>
      <c r="O154" s="5">
        <f>ROUND((F154+I154)*12*0.02,0)</f>
        <v>123</v>
      </c>
      <c r="P154" s="5">
        <f>ROUND(O154*0.2359,0)</f>
        <v>29</v>
      </c>
      <c r="Q154" s="13">
        <f>(F154+H154+I154+K154)*8+O154+P154</f>
        <v>8104</v>
      </c>
    </row>
    <row r="155" spans="1:17" ht="15.75" x14ac:dyDescent="0.25">
      <c r="A155" s="110" t="s">
        <v>49</v>
      </c>
      <c r="B155" s="111"/>
      <c r="C155" s="111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1.093</v>
      </c>
      <c r="E157" s="6">
        <v>1070</v>
      </c>
      <c r="F157" s="26">
        <f t="shared" ref="F157:F161" si="20">ROUND(D157*E157,0)</f>
        <v>1170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20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20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20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20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2.1879999999999997</v>
      </c>
      <c r="E162" s="29"/>
      <c r="F162" s="29">
        <f>SUM(F156:F161)</f>
        <v>2331</v>
      </c>
      <c r="G162" s="5">
        <f>ROUNDUP(F162*$G$2,0)</f>
        <v>9324</v>
      </c>
      <c r="H162" s="5">
        <f>ROUNDUP(F162*0.2359*$H$2,0)</f>
        <v>2200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9324</v>
      </c>
      <c r="M162" s="13">
        <f>H162+K162</f>
        <v>2200</v>
      </c>
      <c r="N162" s="13">
        <f>L162+M162</f>
        <v>11524</v>
      </c>
      <c r="O162" s="5">
        <f>ROUND((F162+I162)*12*0.02,0)</f>
        <v>559</v>
      </c>
      <c r="P162" s="5">
        <f>ROUND(O162*0.2359,0)</f>
        <v>132</v>
      </c>
      <c r="Q162" s="13">
        <f>(F162+H162+I162+K162)*8+O162+P162</f>
        <v>36939</v>
      </c>
    </row>
    <row r="163" spans="1:17" ht="15.75" x14ac:dyDescent="0.25">
      <c r="A163" s="117" t="s">
        <v>98</v>
      </c>
      <c r="B163" s="117"/>
      <c r="C163" s="117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14" t="s">
        <v>51</v>
      </c>
      <c r="B164" s="115"/>
      <c r="C164" s="115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21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21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21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21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9172</v>
      </c>
      <c r="H169" s="5">
        <f>ROUNDUP(F169*0.2359*$H$2,0)</f>
        <v>2164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9172</v>
      </c>
      <c r="M169" s="13">
        <f>H169+K169</f>
        <v>2164</v>
      </c>
      <c r="N169" s="13">
        <f>L169+M169</f>
        <v>11336</v>
      </c>
      <c r="O169" s="5">
        <f>ROUND((F169+I169)*12*0.02,0)</f>
        <v>550</v>
      </c>
      <c r="P169" s="5">
        <f>ROUND(O169*0.2359,0)</f>
        <v>130</v>
      </c>
      <c r="Q169" s="13">
        <f>(F169+H169+I169+K169)*8+O169+P169</f>
        <v>36336</v>
      </c>
    </row>
    <row r="170" spans="1:17" ht="15.75" x14ac:dyDescent="0.25">
      <c r="A170" s="110" t="s">
        <v>52</v>
      </c>
      <c r="B170" s="111"/>
      <c r="C170" s="111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2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2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2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9220</v>
      </c>
      <c r="H175" s="5">
        <f>ROUNDUP(F175*0.2359*$H$2,0)</f>
        <v>2175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9220</v>
      </c>
      <c r="M175" s="13">
        <f>H175+K175</f>
        <v>2175</v>
      </c>
      <c r="N175" s="13">
        <f>L175+M175</f>
        <v>11395</v>
      </c>
      <c r="O175" s="5">
        <f>ROUND((F175+I175)*12*0.02,0)</f>
        <v>553</v>
      </c>
      <c r="P175" s="5">
        <f>ROUND(O175*0.2359,0)</f>
        <v>130</v>
      </c>
      <c r="Q175" s="13">
        <f>(F175+H175+I175+K175)*8+O175+P175</f>
        <v>36523</v>
      </c>
    </row>
    <row r="176" spans="1:17" ht="15.75" x14ac:dyDescent="0.25">
      <c r="A176" s="117" t="s">
        <v>99</v>
      </c>
      <c r="B176" s="117"/>
      <c r="C176" s="117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14" t="s">
        <v>53</v>
      </c>
      <c r="B177" s="115"/>
      <c r="C177" s="115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" si="23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>ROUND(D179*E179,0)</f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532</v>
      </c>
      <c r="H180" s="5">
        <f>ROUNDUP(F180*0.2359*$H$2,0)</f>
        <v>126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532</v>
      </c>
      <c r="M180" s="13">
        <f>H180+K180</f>
        <v>126</v>
      </c>
      <c r="N180" s="13">
        <f>L180+M180</f>
        <v>658</v>
      </c>
      <c r="O180" s="5">
        <f>ROUND((F180+I180)*12*0.02,0)</f>
        <v>32</v>
      </c>
      <c r="P180" s="5">
        <f>ROUND(O180*0.2359,0)</f>
        <v>8</v>
      </c>
      <c r="Q180" s="13">
        <f>(F180+H180+I180+K180)*8+O180+P180</f>
        <v>2112</v>
      </c>
    </row>
    <row r="181" spans="1:17" ht="15.75" customHeight="1" x14ac:dyDescent="0.25">
      <c r="A181" s="110" t="s">
        <v>54</v>
      </c>
      <c r="B181" s="111"/>
      <c r="C181" s="111"/>
      <c r="D181" s="111"/>
      <c r="E181" s="111"/>
      <c r="F181" s="120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4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4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4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4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>ROUND(D186*E186,0)</f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>ROUND(D187*E187,0)</f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4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48768</v>
      </c>
      <c r="H189" s="5">
        <f>ROUNDUP(F189*0.2359*$H$2,0)</f>
        <v>11505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48768</v>
      </c>
      <c r="M189" s="13">
        <f>H189+K189</f>
        <v>11505</v>
      </c>
      <c r="N189" s="13">
        <f>L189+M189</f>
        <v>60273</v>
      </c>
      <c r="O189" s="5">
        <f>ROUND((F189+I189)*12*0.02,0)</f>
        <v>2926</v>
      </c>
      <c r="P189" s="5">
        <f>ROUND(O189*0.2359,0)</f>
        <v>690</v>
      </c>
      <c r="Q189" s="13">
        <f>(F189+H189+I189+K189)*8+O189+P189</f>
        <v>193192</v>
      </c>
    </row>
    <row r="190" spans="1:17" ht="15.75" x14ac:dyDescent="0.25">
      <c r="A190" s="117" t="s">
        <v>101</v>
      </c>
      <c r="B190" s="117"/>
      <c r="C190" s="117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14" t="s">
        <v>102</v>
      </c>
      <c r="B191" s="115"/>
      <c r="C191" s="115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>ROUND(D194*E194,0)</f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5">SUM(D192:D194)</f>
        <v>2.1420000000000003</v>
      </c>
      <c r="E195" s="3"/>
      <c r="F195" s="3">
        <f t="shared" ref="F195" si="26">SUM(F192:F194)</f>
        <v>2146</v>
      </c>
      <c r="G195" s="5">
        <f>ROUNDUP(F195*$G$2,0)</f>
        <v>8584</v>
      </c>
      <c r="H195" s="5">
        <f>ROUNDUP(F195*0.2359*$H$2,0)</f>
        <v>2025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8584</v>
      </c>
      <c r="M195" s="13">
        <f>H195+K195</f>
        <v>2025</v>
      </c>
      <c r="N195" s="13">
        <f>L195+M195</f>
        <v>10609</v>
      </c>
      <c r="O195" s="5">
        <f>ROUND((F195+I195)*12*0.02,0)</f>
        <v>515</v>
      </c>
      <c r="P195" s="5">
        <f>ROUND(O195*0.2359,0)</f>
        <v>121</v>
      </c>
      <c r="Q195" s="91">
        <f>(F195+H195+I195+K195)*4+O195+P195</f>
        <v>17320</v>
      </c>
    </row>
    <row r="196" spans="1:17" ht="15.75" customHeight="1" x14ac:dyDescent="0.25">
      <c r="A196" s="110" t="s">
        <v>59</v>
      </c>
      <c r="B196" s="111"/>
      <c r="C196" s="111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7000</v>
      </c>
      <c r="H199" s="5">
        <f>ROUNDUP(F199*0.2359*$H$2,0)</f>
        <v>1652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7000</v>
      </c>
      <c r="M199" s="13">
        <f>H199+K199</f>
        <v>1652</v>
      </c>
      <c r="N199" s="13">
        <f>L199+M199</f>
        <v>8652</v>
      </c>
      <c r="O199" s="5">
        <f>ROUND((F199+I199)*12*0.02,0)</f>
        <v>420</v>
      </c>
      <c r="P199" s="5">
        <f>ROUND(O199*0.2359,0)</f>
        <v>99</v>
      </c>
      <c r="Q199" s="91">
        <f>(F199+H199+I199+K199)*4+O199+P199</f>
        <v>14127</v>
      </c>
    </row>
    <row r="200" spans="1:17" ht="15.75" customHeight="1" x14ac:dyDescent="0.25">
      <c r="A200" s="110" t="s">
        <v>103</v>
      </c>
      <c r="B200" s="111"/>
      <c r="C200" s="111"/>
      <c r="D200" s="111"/>
      <c r="E200" s="111"/>
      <c r="F200" s="120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7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7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7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7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7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43272</v>
      </c>
      <c r="H207" s="5">
        <f>ROUNDUP(F207*0.2359*$H$2,0)</f>
        <v>10208</v>
      </c>
      <c r="I207" s="5">
        <v>90</v>
      </c>
      <c r="J207" s="5">
        <f>ROUNDUP(I207*$J$2,0)</f>
        <v>360</v>
      </c>
      <c r="K207" s="5">
        <f>ROUNDUP(I207*0.2359*$K$2,0)</f>
        <v>85</v>
      </c>
      <c r="L207" s="13">
        <f>G207+J207</f>
        <v>43632</v>
      </c>
      <c r="M207" s="13">
        <f>H207+K207</f>
        <v>10293</v>
      </c>
      <c r="N207" s="13">
        <f>L207+M207</f>
        <v>53925</v>
      </c>
      <c r="O207" s="5">
        <f>ROUND((F207+I207)*12*0.02,0)</f>
        <v>2618</v>
      </c>
      <c r="P207" s="5">
        <f>ROUND(O207*0.2359,0)</f>
        <v>618</v>
      </c>
      <c r="Q207" s="91">
        <f>(F207+H207+I207+K207)*4+O207+P207</f>
        <v>88040</v>
      </c>
    </row>
    <row r="208" spans="1:17" ht="15.75" customHeight="1" x14ac:dyDescent="0.25">
      <c r="A208" s="110" t="s">
        <v>104</v>
      </c>
      <c r="B208" s="111"/>
      <c r="C208" s="111"/>
      <c r="D208" s="111"/>
      <c r="E208" s="111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8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8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8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8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8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76924</v>
      </c>
      <c r="H215" s="5">
        <f>ROUNDUP(F215*0.2359*$H$2,0)</f>
        <v>18147</v>
      </c>
      <c r="I215" s="5">
        <v>360</v>
      </c>
      <c r="J215" s="5">
        <f>ROUNDUP(I215*$J$2,0)</f>
        <v>1440</v>
      </c>
      <c r="K215" s="5">
        <f>ROUNDUP(I215*0.2359*$K$2,0)</f>
        <v>340</v>
      </c>
      <c r="L215" s="13">
        <f>G215+J215</f>
        <v>78364</v>
      </c>
      <c r="M215" s="13">
        <f>H215+K215</f>
        <v>18487</v>
      </c>
      <c r="N215" s="13">
        <f>L215+M215</f>
        <v>96851</v>
      </c>
      <c r="O215" s="5">
        <f>ROUND((F215+I215)*12*0.02,0)</f>
        <v>4702</v>
      </c>
      <c r="P215" s="5">
        <f>ROUND(O215*0.2359,0)</f>
        <v>1109</v>
      </c>
      <c r="Q215" s="91">
        <f>(F215+H215+I215+K215)*4+O215+P215</f>
        <v>158123</v>
      </c>
    </row>
    <row r="216" spans="1:17" ht="15.75" x14ac:dyDescent="0.25">
      <c r="A216" s="110" t="s">
        <v>105</v>
      </c>
      <c r="B216" s="111"/>
      <c r="C216" s="111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9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9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9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9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9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9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98896</v>
      </c>
      <c r="H224" s="5">
        <f>ROUNDUP(F224*0.2359*$H$2,0)</f>
        <v>23330</v>
      </c>
      <c r="I224" s="5">
        <v>90</v>
      </c>
      <c r="J224" s="5">
        <f>ROUNDUP(I224*$J$2,0)</f>
        <v>360</v>
      </c>
      <c r="K224" s="5">
        <f>ROUNDUP(I224*0.2359*$K$2,0)</f>
        <v>85</v>
      </c>
      <c r="L224" s="13">
        <f>G224+J224</f>
        <v>99256</v>
      </c>
      <c r="M224" s="13">
        <f>H224+K224</f>
        <v>23415</v>
      </c>
      <c r="N224" s="13">
        <f>L224+M224</f>
        <v>122671</v>
      </c>
      <c r="O224" s="5">
        <f>ROUND((F224+I224)*12*0.02,0)</f>
        <v>5955</v>
      </c>
      <c r="P224" s="5">
        <f>ROUND(O224*0.2359,0)</f>
        <v>1405</v>
      </c>
      <c r="Q224" s="91">
        <f>(F224+H224+I224+K224)*4+O224+P224</f>
        <v>200276</v>
      </c>
    </row>
    <row r="225" spans="1:17" ht="15.75" x14ac:dyDescent="0.25">
      <c r="A225" s="110" t="s">
        <v>106</v>
      </c>
      <c r="B225" s="111"/>
      <c r="C225" s="111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30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106">
        <v>2.84</v>
      </c>
      <c r="E228" s="6">
        <v>932</v>
      </c>
      <c r="F228" s="6">
        <f t="shared" si="30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21012</v>
      </c>
      <c r="H230" s="5">
        <f>ROUNDUP(F230*0.2359*$H$2,0)</f>
        <v>4957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21012</v>
      </c>
      <c r="M230" s="13">
        <f>H230+K230</f>
        <v>4957</v>
      </c>
      <c r="N230" s="13">
        <f>L230+M230</f>
        <v>25969</v>
      </c>
      <c r="O230" s="5">
        <f>ROUND((F230+I230)*12*0.02,0)</f>
        <v>1261</v>
      </c>
      <c r="P230" s="5">
        <f>ROUND(O230*0.2359,0)</f>
        <v>297</v>
      </c>
      <c r="Q230" s="13">
        <f>(F230+H230+I230+K230)*8+O230+P230</f>
        <v>83238</v>
      </c>
    </row>
    <row r="231" spans="1:17" ht="15.75" x14ac:dyDescent="0.25">
      <c r="A231" s="110" t="s">
        <v>107</v>
      </c>
      <c r="B231" s="111"/>
      <c r="C231" s="111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1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105">
        <v>2.84</v>
      </c>
      <c r="E234" s="42">
        <v>932</v>
      </c>
      <c r="F234" s="42">
        <f t="shared" si="31"/>
        <v>2647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5.84</v>
      </c>
      <c r="E236" s="44"/>
      <c r="F236" s="44">
        <f>SUM(F232:F235)</f>
        <v>5343</v>
      </c>
      <c r="G236" s="5">
        <f>ROUNDUP(F236*$G$2,0)</f>
        <v>21372</v>
      </c>
      <c r="H236" s="5">
        <f>ROUNDUP(F236*0.2359*$H$2,0)</f>
        <v>5042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21372</v>
      </c>
      <c r="M236" s="13">
        <f>H236+K236</f>
        <v>5042</v>
      </c>
      <c r="N236" s="13">
        <f>L236+M236</f>
        <v>26414</v>
      </c>
      <c r="O236" s="5">
        <f>ROUND((F236+I236)*12*0.02,0)</f>
        <v>1282</v>
      </c>
      <c r="P236" s="5">
        <f>ROUND(O236*0.2359,0)</f>
        <v>302</v>
      </c>
      <c r="Q236" s="13">
        <f>(F236+H236+I236+K236)*8+O236+P236</f>
        <v>84664</v>
      </c>
    </row>
    <row r="237" spans="1:17" ht="15.75" x14ac:dyDescent="0.25">
      <c r="A237" s="110" t="s">
        <v>108</v>
      </c>
      <c r="B237" s="111"/>
      <c r="C237" s="111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2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2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89">
        <v>1.7</v>
      </c>
      <c r="E241" s="19">
        <v>970</v>
      </c>
      <c r="F241" s="6">
        <f t="shared" si="32"/>
        <v>1649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07">
        <v>0</v>
      </c>
      <c r="E242" s="19">
        <v>970</v>
      </c>
      <c r="F242" s="6">
        <f t="shared" si="32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4.2</v>
      </c>
      <c r="E243" s="22"/>
      <c r="F243" s="22">
        <f>SUM(F238:F242)</f>
        <v>5255</v>
      </c>
      <c r="G243" s="5">
        <f>ROUNDUP(F243*$G$2,0)</f>
        <v>21020</v>
      </c>
      <c r="H243" s="5">
        <f>ROUNDUP(F243*0.2359*$H$2,0)</f>
        <v>4959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21020</v>
      </c>
      <c r="M243" s="13">
        <f>H243+K243</f>
        <v>4959</v>
      </c>
      <c r="N243" s="13">
        <f>L243+M243</f>
        <v>25979</v>
      </c>
      <c r="O243" s="5">
        <f>ROUND((F243+I243)*12*0.02,0)</f>
        <v>1261</v>
      </c>
      <c r="P243" s="5">
        <f>ROUND(O243*0.2359,0)</f>
        <v>297</v>
      </c>
      <c r="Q243" s="13">
        <f>(F243+H243+I243+K243)*8+O243+P243</f>
        <v>83270</v>
      </c>
    </row>
    <row r="244" spans="1:17" ht="15.75" x14ac:dyDescent="0.25">
      <c r="A244" s="110" t="s">
        <v>109</v>
      </c>
      <c r="B244" s="111"/>
      <c r="C244" s="111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3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3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15344</v>
      </c>
      <c r="H248" s="5">
        <f>ROUNDUP(F248*0.2359*$H$2,0)</f>
        <v>3620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15344</v>
      </c>
      <c r="M248" s="13">
        <f>H248+K248</f>
        <v>3620</v>
      </c>
      <c r="N248" s="13">
        <f>L248+M248</f>
        <v>18964</v>
      </c>
      <c r="O248" s="5">
        <f>ROUND((F248+I248)*12*0.02,0)</f>
        <v>921</v>
      </c>
      <c r="P248" s="5">
        <f>ROUND(O248*0.2359,0)</f>
        <v>217</v>
      </c>
      <c r="Q248" s="13">
        <f>(F248+H248+I248+K248)*8+O248+P248</f>
        <v>60786</v>
      </c>
    </row>
    <row r="250" spans="1:17" ht="21" customHeight="1" x14ac:dyDescent="0.25">
      <c r="C250" s="98" t="s">
        <v>142</v>
      </c>
      <c r="D250" s="102">
        <f>SUM(D4:D248)/2</f>
        <v>173.6149999999999</v>
      </c>
      <c r="E250" s="47"/>
      <c r="F250" s="102">
        <f>SUM(F4:F248)/2</f>
        <v>185330</v>
      </c>
      <c r="G250" s="47">
        <f t="shared" ref="G250:N250" si="34">SUM(G4:G248)</f>
        <v>741320</v>
      </c>
      <c r="H250" s="47">
        <f t="shared" si="34"/>
        <v>174895</v>
      </c>
      <c r="I250" s="47">
        <f t="shared" si="34"/>
        <v>1301.45</v>
      </c>
      <c r="J250" s="47">
        <f t="shared" si="34"/>
        <v>5207</v>
      </c>
      <c r="K250" s="47">
        <f t="shared" si="34"/>
        <v>1231</v>
      </c>
      <c r="L250" s="47">
        <f t="shared" si="34"/>
        <v>746527</v>
      </c>
      <c r="M250" s="47">
        <f t="shared" si="34"/>
        <v>176126</v>
      </c>
      <c r="N250" s="103">
        <f t="shared" si="34"/>
        <v>922653</v>
      </c>
    </row>
    <row r="252" spans="1:17" x14ac:dyDescent="0.25">
      <c r="M252" s="104" t="s">
        <v>145</v>
      </c>
      <c r="N252" t="s">
        <v>144</v>
      </c>
    </row>
    <row r="253" spans="1:17" x14ac:dyDescent="0.25">
      <c r="L253" s="93"/>
      <c r="M253" t="s">
        <v>146</v>
      </c>
      <c r="N253" s="96">
        <f>N250*12/100</f>
        <v>110718.36</v>
      </c>
    </row>
    <row r="254" spans="1:17" x14ac:dyDescent="0.25">
      <c r="M254" s="96" t="s">
        <v>147</v>
      </c>
      <c r="N254" s="96">
        <f>N250+N253</f>
        <v>1033371.36</v>
      </c>
    </row>
  </sheetData>
  <mergeCells count="54">
    <mergeCell ref="A17:C17"/>
    <mergeCell ref="A1:F1"/>
    <mergeCell ref="A2:F2"/>
    <mergeCell ref="A4:F4"/>
    <mergeCell ref="A5:F5"/>
    <mergeCell ref="A10:C10"/>
    <mergeCell ref="A66:C66"/>
    <mergeCell ref="A18:C18"/>
    <mergeCell ref="A22:C22"/>
    <mergeCell ref="A29:C29"/>
    <mergeCell ref="A30:C30"/>
    <mergeCell ref="A33:F33"/>
    <mergeCell ref="A41:C41"/>
    <mergeCell ref="A42:F42"/>
    <mergeCell ref="A49:F49"/>
    <mergeCell ref="A57:F57"/>
    <mergeCell ref="A61:C61"/>
    <mergeCell ref="A62:C62"/>
    <mergeCell ref="A118:F118"/>
    <mergeCell ref="A73:C73"/>
    <mergeCell ref="A74:F74"/>
    <mergeCell ref="A78:F78"/>
    <mergeCell ref="A87:F87"/>
    <mergeCell ref="A91:C91"/>
    <mergeCell ref="A92:C92"/>
    <mergeCell ref="A98:F98"/>
    <mergeCell ref="A106:C106"/>
    <mergeCell ref="A107:C107"/>
    <mergeCell ref="A112:C112"/>
    <mergeCell ref="A117:C117"/>
    <mergeCell ref="A176:C176"/>
    <mergeCell ref="A123:F123"/>
    <mergeCell ref="A132:F132"/>
    <mergeCell ref="A136:C136"/>
    <mergeCell ref="A137:C137"/>
    <mergeCell ref="A142:F142"/>
    <mergeCell ref="A150:C150"/>
    <mergeCell ref="A151:C151"/>
    <mergeCell ref="A155:C155"/>
    <mergeCell ref="A163:C163"/>
    <mergeCell ref="A164:C164"/>
    <mergeCell ref="A170:C170"/>
    <mergeCell ref="A244:C244"/>
    <mergeCell ref="A177:C177"/>
    <mergeCell ref="A181:F181"/>
    <mergeCell ref="A190:C190"/>
    <mergeCell ref="A191:C191"/>
    <mergeCell ref="A196:C196"/>
    <mergeCell ref="A200:F200"/>
    <mergeCell ref="A208:E208"/>
    <mergeCell ref="A216:C216"/>
    <mergeCell ref="A225:C225"/>
    <mergeCell ref="A231:C231"/>
    <mergeCell ref="A237:C237"/>
  </mergeCells>
  <pageMargins left="0.23622047244094491" right="0.23622047244094491" top="0.35433070866141736" bottom="0.35433070866141736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5</vt:i4>
      </vt:variant>
    </vt:vector>
  </HeadingPairs>
  <TitlesOfParts>
    <vt:vector size="10" baseType="lpstr">
      <vt:lpstr>Pedagogu amati 12.2021.</vt:lpstr>
      <vt:lpstr>Pedagogu amati 12.2021. (2)</vt:lpstr>
      <vt:lpstr>Pedagogu amati 01.2023</vt:lpstr>
      <vt:lpstr>Pedagogu amati 09.2023 </vt:lpstr>
      <vt:lpstr>Pedagogu amati 09.2023</vt:lpstr>
      <vt:lpstr>'Pedagogu amati 01.2023'!Drukāt_virsrakstus</vt:lpstr>
      <vt:lpstr>'Pedagogu amati 09.2023'!Drukāt_virsrakstus</vt:lpstr>
      <vt:lpstr>'Pedagogu amati 09.2023 '!Drukāt_virsrakstus</vt:lpstr>
      <vt:lpstr>'Pedagogu amati 12.2021.'!Drukāt_virsrakstus</vt:lpstr>
      <vt:lpstr>'Pedagogu amati 12.2021. (2)'!Drukāt_virsrakstus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2023-01-13T06:27:39Z</cp:lastPrinted>
  <dcterms:created xsi:type="dcterms:W3CDTF">2020-10-14T11:29:17Z</dcterms:created>
  <dcterms:modified xsi:type="dcterms:W3CDTF">2023-10-02T14:08:22Z</dcterms:modified>
</cp:coreProperties>
</file>